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736ccee23097e727/Documents/naccrra 2011/CED 2013/Coronavirus Emergency/Data Dashboard/Subsidy Eligibility/"/>
    </mc:Choice>
  </mc:AlternateContent>
  <xr:revisionPtr revIDLastSave="58" documentId="8_{D295F673-2BDD-46CD-A8C4-A40801DBA8E0}" xr6:coauthVersionLast="47" xr6:coauthVersionMax="47" xr10:uidLastSave="{8D28B2C8-67CC-45CA-9335-FD1F1899AF70}"/>
  <bookViews>
    <workbookView xWindow="-108" yWindow="-108" windowWidth="23256" windowHeight="13896" xr2:uid="{DFDA825A-DD96-4033-B051-ECDEC52AF946}"/>
  </bookViews>
  <sheets>
    <sheet name="Initial &amp; Exit All" sheetId="1" r:id="rId1"/>
    <sheet name="Declining Exit Elig" sheetId="4" r:id="rId2"/>
    <sheet name="Declining Initial Elig" sheetId="5" r:id="rId3"/>
    <sheet name="HHS 2026 FPL" sheetId="6" r:id="rId4"/>
  </sheets>
  <definedNames>
    <definedName name="_xlnm._FilterDatabase" localSheetId="1" hidden="1">'Declining Exit Elig'!$A$5:$F$5</definedName>
    <definedName name="_xlnm._FilterDatabase" localSheetId="2" hidden="1">'Declining Initial Elig'!$A$5:$F$5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5" l="1"/>
  <c r="B56" i="5"/>
  <c r="B46" i="5"/>
  <c r="B45" i="5"/>
  <c r="B7" i="5"/>
  <c r="B35" i="4"/>
  <c r="B36" i="4"/>
  <c r="B7" i="4"/>
  <c r="B44" i="4"/>
  <c r="C45" i="4"/>
  <c r="F36" i="6" l="1"/>
  <c r="F35" i="6"/>
  <c r="F34" i="6"/>
  <c r="F33" i="6"/>
  <c r="F32" i="6"/>
  <c r="F31" i="6"/>
  <c r="F30" i="6"/>
  <c r="F29" i="6"/>
  <c r="F28" i="6"/>
  <c r="F27" i="6"/>
  <c r="F26" i="6"/>
  <c r="F25" i="6"/>
  <c r="F24" i="6"/>
  <c r="F23" i="6"/>
  <c r="M76" i="6"/>
  <c r="I76" i="6"/>
  <c r="M75" i="6"/>
  <c r="E75" i="6"/>
  <c r="I74" i="6"/>
  <c r="M73" i="6"/>
  <c r="L73" i="6"/>
  <c r="K73" i="6"/>
  <c r="E73" i="6"/>
  <c r="I72" i="6"/>
  <c r="M71" i="6"/>
  <c r="E71" i="6"/>
  <c r="I70" i="6"/>
  <c r="F69" i="6"/>
  <c r="K68" i="6"/>
  <c r="I68" i="6"/>
  <c r="C67" i="6"/>
  <c r="H66" i="6"/>
  <c r="A65" i="6"/>
  <c r="A66" i="6" s="1"/>
  <c r="A67" i="6" s="1"/>
  <c r="A68" i="6" s="1"/>
  <c r="A69" i="6" s="1"/>
  <c r="A70" i="6" s="1"/>
  <c r="J64" i="6"/>
  <c r="A64" i="6"/>
  <c r="D63" i="6"/>
  <c r="C63" i="6"/>
  <c r="J62" i="6"/>
  <c r="I62" i="6"/>
  <c r="H62" i="6"/>
  <c r="G62" i="6"/>
  <c r="F62" i="6"/>
  <c r="E62" i="6"/>
  <c r="D62" i="6"/>
  <c r="C62" i="6"/>
  <c r="B62" i="6"/>
  <c r="D58" i="6"/>
  <c r="E57" i="6"/>
  <c r="D57" i="6"/>
  <c r="B57" i="6"/>
  <c r="G56" i="6"/>
  <c r="D56" i="6"/>
  <c r="J55" i="6"/>
  <c r="I55" i="6"/>
  <c r="H55" i="6"/>
  <c r="D55" i="6"/>
  <c r="D54" i="6"/>
  <c r="D53" i="6"/>
  <c r="M52" i="6"/>
  <c r="L52" i="6"/>
  <c r="J52" i="6"/>
  <c r="D52" i="6"/>
  <c r="F51" i="6"/>
  <c r="E51" i="6"/>
  <c r="D51" i="6"/>
  <c r="J50" i="6"/>
  <c r="D50" i="6"/>
  <c r="M49" i="6"/>
  <c r="L49" i="6"/>
  <c r="K49" i="6"/>
  <c r="F49" i="6"/>
  <c r="D49" i="6"/>
  <c r="J48" i="6"/>
  <c r="D48" i="6"/>
  <c r="B48" i="6"/>
  <c r="F47" i="6"/>
  <c r="E47" i="6"/>
  <c r="D47" i="6"/>
  <c r="G46" i="6"/>
  <c r="D46" i="6"/>
  <c r="A46" i="6"/>
  <c r="A47" i="6" s="1"/>
  <c r="A48" i="6" s="1"/>
  <c r="A49" i="6" s="1"/>
  <c r="A50" i="6" s="1"/>
  <c r="A51" i="6" s="1"/>
  <c r="A52" i="6" s="1"/>
  <c r="M45" i="6"/>
  <c r="L45" i="6"/>
  <c r="D45" i="6"/>
  <c r="C45" i="6"/>
  <c r="B45" i="6"/>
  <c r="K44" i="6"/>
  <c r="J44" i="6"/>
  <c r="E44" i="6"/>
  <c r="D44" i="6"/>
  <c r="C44" i="6"/>
  <c r="B44" i="6"/>
  <c r="A41" i="6"/>
  <c r="N36" i="6"/>
  <c r="M36" i="6"/>
  <c r="L76" i="6" s="1"/>
  <c r="L36" i="6"/>
  <c r="K76" i="6" s="1"/>
  <c r="K36" i="6"/>
  <c r="J76" i="6" s="1"/>
  <c r="J36" i="6"/>
  <c r="I36" i="6"/>
  <c r="H76" i="6" s="1"/>
  <c r="H36" i="6"/>
  <c r="G76" i="6" s="1"/>
  <c r="G36" i="6"/>
  <c r="F76" i="6" s="1"/>
  <c r="E36" i="6"/>
  <c r="E76" i="6" s="1"/>
  <c r="D36" i="6"/>
  <c r="D76" i="6" s="1"/>
  <c r="C36" i="6"/>
  <c r="C76" i="6" s="1"/>
  <c r="B36" i="6"/>
  <c r="B76" i="6" s="1"/>
  <c r="N35" i="6"/>
  <c r="M35" i="6"/>
  <c r="L75" i="6" s="1"/>
  <c r="L35" i="6"/>
  <c r="K75" i="6" s="1"/>
  <c r="K35" i="6"/>
  <c r="J75" i="6" s="1"/>
  <c r="J35" i="6"/>
  <c r="I75" i="6" s="1"/>
  <c r="I35" i="6"/>
  <c r="H75" i="6" s="1"/>
  <c r="H35" i="6"/>
  <c r="G75" i="6" s="1"/>
  <c r="G35" i="6"/>
  <c r="F75" i="6" s="1"/>
  <c r="E35" i="6"/>
  <c r="D35" i="6"/>
  <c r="D75" i="6" s="1"/>
  <c r="C35" i="6"/>
  <c r="C75" i="6" s="1"/>
  <c r="B35" i="6"/>
  <c r="B75" i="6" s="1"/>
  <c r="N34" i="6"/>
  <c r="M74" i="6" s="1"/>
  <c r="M34" i="6"/>
  <c r="L74" i="6" s="1"/>
  <c r="L34" i="6"/>
  <c r="K74" i="6" s="1"/>
  <c r="K34" i="6"/>
  <c r="J74" i="6" s="1"/>
  <c r="J34" i="6"/>
  <c r="I34" i="6"/>
  <c r="H74" i="6" s="1"/>
  <c r="H34" i="6"/>
  <c r="G74" i="6" s="1"/>
  <c r="G34" i="6"/>
  <c r="F74" i="6" s="1"/>
  <c r="E34" i="6"/>
  <c r="E74" i="6" s="1"/>
  <c r="D34" i="6"/>
  <c r="D74" i="6" s="1"/>
  <c r="C34" i="6"/>
  <c r="C74" i="6" s="1"/>
  <c r="B34" i="6"/>
  <c r="B74" i="6" s="1"/>
  <c r="N33" i="6"/>
  <c r="M33" i="6"/>
  <c r="L33" i="6"/>
  <c r="K33" i="6"/>
  <c r="J73" i="6" s="1"/>
  <c r="J33" i="6"/>
  <c r="I73" i="6" s="1"/>
  <c r="I33" i="6"/>
  <c r="H73" i="6" s="1"/>
  <c r="H33" i="6"/>
  <c r="G73" i="6" s="1"/>
  <c r="G33" i="6"/>
  <c r="F73" i="6" s="1"/>
  <c r="E33" i="6"/>
  <c r="D33" i="6"/>
  <c r="D73" i="6" s="1"/>
  <c r="C33" i="6"/>
  <c r="C73" i="6" s="1"/>
  <c r="B33" i="6"/>
  <c r="B73" i="6" s="1"/>
  <c r="N32" i="6"/>
  <c r="M72" i="6" s="1"/>
  <c r="M32" i="6"/>
  <c r="L72" i="6" s="1"/>
  <c r="L32" i="6"/>
  <c r="K72" i="6" s="1"/>
  <c r="K32" i="6"/>
  <c r="J72" i="6" s="1"/>
  <c r="J32" i="6"/>
  <c r="I32" i="6"/>
  <c r="H72" i="6" s="1"/>
  <c r="H32" i="6"/>
  <c r="G72" i="6" s="1"/>
  <c r="G32" i="6"/>
  <c r="F72" i="6" s="1"/>
  <c r="E32" i="6"/>
  <c r="E72" i="6" s="1"/>
  <c r="D32" i="6"/>
  <c r="D72" i="6" s="1"/>
  <c r="C32" i="6"/>
  <c r="C72" i="6" s="1"/>
  <c r="B32" i="6"/>
  <c r="B72" i="6" s="1"/>
  <c r="N31" i="6"/>
  <c r="M31" i="6"/>
  <c r="L71" i="6" s="1"/>
  <c r="L31" i="6"/>
  <c r="K71" i="6" s="1"/>
  <c r="K31" i="6"/>
  <c r="J71" i="6" s="1"/>
  <c r="J31" i="6"/>
  <c r="I71" i="6" s="1"/>
  <c r="I31" i="6"/>
  <c r="H71" i="6" s="1"/>
  <c r="H31" i="6"/>
  <c r="G71" i="6" s="1"/>
  <c r="G31" i="6"/>
  <c r="F71" i="6" s="1"/>
  <c r="E31" i="6"/>
  <c r="D31" i="6"/>
  <c r="D71" i="6" s="1"/>
  <c r="C31" i="6"/>
  <c r="C71" i="6" s="1"/>
  <c r="B31" i="6"/>
  <c r="B71" i="6" s="1"/>
  <c r="N30" i="6"/>
  <c r="M70" i="6" s="1"/>
  <c r="M30" i="6"/>
  <c r="L70" i="6" s="1"/>
  <c r="L30" i="6"/>
  <c r="K70" i="6" s="1"/>
  <c r="K30" i="6"/>
  <c r="J70" i="6" s="1"/>
  <c r="J30" i="6"/>
  <c r="I30" i="6"/>
  <c r="H70" i="6" s="1"/>
  <c r="H30" i="6"/>
  <c r="G70" i="6" s="1"/>
  <c r="G30" i="6"/>
  <c r="F70" i="6" s="1"/>
  <c r="E30" i="6"/>
  <c r="E70" i="6" s="1"/>
  <c r="D30" i="6"/>
  <c r="D70" i="6" s="1"/>
  <c r="C30" i="6"/>
  <c r="C70" i="6" s="1"/>
  <c r="B30" i="6"/>
  <c r="B70" i="6" s="1"/>
  <c r="N29" i="6"/>
  <c r="M69" i="6" s="1"/>
  <c r="M29" i="6"/>
  <c r="L69" i="6" s="1"/>
  <c r="L29" i="6"/>
  <c r="K69" i="6" s="1"/>
  <c r="K29" i="6"/>
  <c r="J69" i="6" s="1"/>
  <c r="J29" i="6"/>
  <c r="I69" i="6" s="1"/>
  <c r="I29" i="6"/>
  <c r="H69" i="6" s="1"/>
  <c r="H29" i="6"/>
  <c r="G69" i="6" s="1"/>
  <c r="G29" i="6"/>
  <c r="E29" i="6"/>
  <c r="E69" i="6" s="1"/>
  <c r="D29" i="6"/>
  <c r="D69" i="6" s="1"/>
  <c r="C29" i="6"/>
  <c r="C69" i="6" s="1"/>
  <c r="B29" i="6"/>
  <c r="B69" i="6" s="1"/>
  <c r="N28" i="6"/>
  <c r="M68" i="6" s="1"/>
  <c r="M28" i="6"/>
  <c r="L68" i="6" s="1"/>
  <c r="L28" i="6"/>
  <c r="K28" i="6"/>
  <c r="J68" i="6" s="1"/>
  <c r="J28" i="6"/>
  <c r="I28" i="6"/>
  <c r="H68" i="6" s="1"/>
  <c r="H28" i="6"/>
  <c r="G68" i="6" s="1"/>
  <c r="G28" i="6"/>
  <c r="F68" i="6" s="1"/>
  <c r="E28" i="6"/>
  <c r="E68" i="6" s="1"/>
  <c r="D28" i="6"/>
  <c r="D68" i="6" s="1"/>
  <c r="C28" i="6"/>
  <c r="C68" i="6" s="1"/>
  <c r="B28" i="6"/>
  <c r="B68" i="6" s="1"/>
  <c r="N27" i="6"/>
  <c r="M67" i="6" s="1"/>
  <c r="M27" i="6"/>
  <c r="L67" i="6" s="1"/>
  <c r="L27" i="6"/>
  <c r="K67" i="6" s="1"/>
  <c r="K27" i="6"/>
  <c r="J67" i="6" s="1"/>
  <c r="J27" i="6"/>
  <c r="I67" i="6" s="1"/>
  <c r="I27" i="6"/>
  <c r="H67" i="6" s="1"/>
  <c r="H27" i="6"/>
  <c r="G67" i="6" s="1"/>
  <c r="G27" i="6"/>
  <c r="F67" i="6" s="1"/>
  <c r="E27" i="6"/>
  <c r="E67" i="6" s="1"/>
  <c r="D27" i="6"/>
  <c r="D67" i="6" s="1"/>
  <c r="C27" i="6"/>
  <c r="B27" i="6"/>
  <c r="B67" i="6" s="1"/>
  <c r="N26" i="6"/>
  <c r="M66" i="6" s="1"/>
  <c r="M26" i="6"/>
  <c r="L66" i="6" s="1"/>
  <c r="L26" i="6"/>
  <c r="K66" i="6" s="1"/>
  <c r="K26" i="6"/>
  <c r="J66" i="6" s="1"/>
  <c r="J26" i="6"/>
  <c r="I66" i="6" s="1"/>
  <c r="I26" i="6"/>
  <c r="H26" i="6"/>
  <c r="G66" i="6" s="1"/>
  <c r="G26" i="6"/>
  <c r="F66" i="6" s="1"/>
  <c r="E26" i="6"/>
  <c r="E66" i="6" s="1"/>
  <c r="D26" i="6"/>
  <c r="D66" i="6" s="1"/>
  <c r="C26" i="6"/>
  <c r="C66" i="6" s="1"/>
  <c r="B26" i="6"/>
  <c r="B66" i="6" s="1"/>
  <c r="N25" i="6"/>
  <c r="M65" i="6" s="1"/>
  <c r="M25" i="6"/>
  <c r="L65" i="6" s="1"/>
  <c r="L25" i="6"/>
  <c r="K65" i="6" s="1"/>
  <c r="K25" i="6"/>
  <c r="J65" i="6" s="1"/>
  <c r="J25" i="6"/>
  <c r="I65" i="6" s="1"/>
  <c r="I25" i="6"/>
  <c r="H65" i="6" s="1"/>
  <c r="H25" i="6"/>
  <c r="G65" i="6" s="1"/>
  <c r="G25" i="6"/>
  <c r="F65" i="6" s="1"/>
  <c r="E25" i="6"/>
  <c r="E65" i="6" s="1"/>
  <c r="D25" i="6"/>
  <c r="D65" i="6" s="1"/>
  <c r="C25" i="6"/>
  <c r="C65" i="6" s="1"/>
  <c r="B25" i="6"/>
  <c r="B65" i="6" s="1"/>
  <c r="N24" i="6"/>
  <c r="M64" i="6" s="1"/>
  <c r="M24" i="6"/>
  <c r="L64" i="6" s="1"/>
  <c r="L24" i="6"/>
  <c r="K64" i="6" s="1"/>
  <c r="K24" i="6"/>
  <c r="J24" i="6"/>
  <c r="I64" i="6" s="1"/>
  <c r="I24" i="6"/>
  <c r="H64" i="6" s="1"/>
  <c r="H24" i="6"/>
  <c r="G64" i="6" s="1"/>
  <c r="G24" i="6"/>
  <c r="F64" i="6" s="1"/>
  <c r="E24" i="6"/>
  <c r="E64" i="6" s="1"/>
  <c r="D24" i="6"/>
  <c r="D64" i="6" s="1"/>
  <c r="C24" i="6"/>
  <c r="C64" i="6" s="1"/>
  <c r="B24" i="6"/>
  <c r="B64" i="6" s="1"/>
  <c r="A24" i="6"/>
  <c r="A25" i="6" s="1"/>
  <c r="A26" i="6" s="1"/>
  <c r="A27" i="6" s="1"/>
  <c r="A28" i="6" s="1"/>
  <c r="A29" i="6" s="1"/>
  <c r="A30" i="6" s="1"/>
  <c r="N23" i="6"/>
  <c r="M63" i="6" s="1"/>
  <c r="M23" i="6"/>
  <c r="L63" i="6" s="1"/>
  <c r="L23" i="6"/>
  <c r="K63" i="6" s="1"/>
  <c r="K23" i="6"/>
  <c r="J63" i="6" s="1"/>
  <c r="J23" i="6"/>
  <c r="I63" i="6" s="1"/>
  <c r="I23" i="6"/>
  <c r="H63" i="6" s="1"/>
  <c r="H23" i="6"/>
  <c r="G63" i="6" s="1"/>
  <c r="G23" i="6"/>
  <c r="F63" i="6" s="1"/>
  <c r="E23" i="6"/>
  <c r="E63" i="6" s="1"/>
  <c r="D23" i="6"/>
  <c r="C23" i="6"/>
  <c r="B23" i="6"/>
  <c r="B63" i="6" s="1"/>
  <c r="M18" i="6"/>
  <c r="M58" i="6" s="1"/>
  <c r="L18" i="6"/>
  <c r="L58" i="6" s="1"/>
  <c r="K18" i="6"/>
  <c r="K58" i="6" s="1"/>
  <c r="J18" i="6"/>
  <c r="J58" i="6" s="1"/>
  <c r="I18" i="6"/>
  <c r="I58" i="6" s="1"/>
  <c r="H18" i="6"/>
  <c r="H58" i="6" s="1"/>
  <c r="G18" i="6"/>
  <c r="G58" i="6" s="1"/>
  <c r="F18" i="6"/>
  <c r="F58" i="6" s="1"/>
  <c r="E18" i="6"/>
  <c r="E58" i="6" s="1"/>
  <c r="C18" i="6"/>
  <c r="C58" i="6" s="1"/>
  <c r="B18" i="6"/>
  <c r="B58" i="6" s="1"/>
  <c r="M17" i="6"/>
  <c r="M57" i="6" s="1"/>
  <c r="L17" i="6"/>
  <c r="L57" i="6" s="1"/>
  <c r="K17" i="6"/>
  <c r="K57" i="6" s="1"/>
  <c r="J17" i="6"/>
  <c r="J57" i="6" s="1"/>
  <c r="I17" i="6"/>
  <c r="I57" i="6" s="1"/>
  <c r="H17" i="6"/>
  <c r="H57" i="6" s="1"/>
  <c r="G17" i="6"/>
  <c r="G57" i="6" s="1"/>
  <c r="F17" i="6"/>
  <c r="F57" i="6" s="1"/>
  <c r="E17" i="6"/>
  <c r="C17" i="6"/>
  <c r="C57" i="6" s="1"/>
  <c r="B17" i="6"/>
  <c r="M16" i="6"/>
  <c r="M56" i="6" s="1"/>
  <c r="L16" i="6"/>
  <c r="L56" i="6" s="1"/>
  <c r="K16" i="6"/>
  <c r="K56" i="6" s="1"/>
  <c r="J16" i="6"/>
  <c r="J56" i="6" s="1"/>
  <c r="I16" i="6"/>
  <c r="I56" i="6" s="1"/>
  <c r="H16" i="6"/>
  <c r="H56" i="6" s="1"/>
  <c r="G16" i="6"/>
  <c r="F16" i="6"/>
  <c r="F56" i="6" s="1"/>
  <c r="E16" i="6"/>
  <c r="E56" i="6" s="1"/>
  <c r="C16" i="6"/>
  <c r="C56" i="6" s="1"/>
  <c r="B16" i="6"/>
  <c r="B56" i="6" s="1"/>
  <c r="M15" i="6"/>
  <c r="M55" i="6" s="1"/>
  <c r="L15" i="6"/>
  <c r="L55" i="6" s="1"/>
  <c r="K15" i="6"/>
  <c r="K55" i="6" s="1"/>
  <c r="J15" i="6"/>
  <c r="I15" i="6"/>
  <c r="H15" i="6"/>
  <c r="G15" i="6"/>
  <c r="G55" i="6" s="1"/>
  <c r="F15" i="6"/>
  <c r="F55" i="6" s="1"/>
  <c r="E15" i="6"/>
  <c r="E55" i="6" s="1"/>
  <c r="C15" i="6"/>
  <c r="C55" i="6" s="1"/>
  <c r="B15" i="6"/>
  <c r="B55" i="6" s="1"/>
  <c r="M14" i="6"/>
  <c r="M54" i="6" s="1"/>
  <c r="L14" i="6"/>
  <c r="L54" i="6" s="1"/>
  <c r="K14" i="6"/>
  <c r="K54" i="6" s="1"/>
  <c r="J14" i="6"/>
  <c r="J54" i="6" s="1"/>
  <c r="I14" i="6"/>
  <c r="I54" i="6" s="1"/>
  <c r="H14" i="6"/>
  <c r="H54" i="6" s="1"/>
  <c r="G14" i="6"/>
  <c r="G54" i="6" s="1"/>
  <c r="F14" i="6"/>
  <c r="F54" i="6" s="1"/>
  <c r="E14" i="6"/>
  <c r="E54" i="6" s="1"/>
  <c r="C14" i="6"/>
  <c r="C54" i="6" s="1"/>
  <c r="B14" i="6"/>
  <c r="B54" i="6" s="1"/>
  <c r="M13" i="6"/>
  <c r="M53" i="6" s="1"/>
  <c r="L13" i="6"/>
  <c r="L53" i="6" s="1"/>
  <c r="K13" i="6"/>
  <c r="K53" i="6" s="1"/>
  <c r="J13" i="6"/>
  <c r="J53" i="6" s="1"/>
  <c r="I13" i="6"/>
  <c r="I53" i="6" s="1"/>
  <c r="H13" i="6"/>
  <c r="H53" i="6" s="1"/>
  <c r="G13" i="6"/>
  <c r="G53" i="6" s="1"/>
  <c r="F13" i="6"/>
  <c r="F53" i="6" s="1"/>
  <c r="E13" i="6"/>
  <c r="E53" i="6" s="1"/>
  <c r="C13" i="6"/>
  <c r="C53" i="6" s="1"/>
  <c r="B13" i="6"/>
  <c r="B53" i="6" s="1"/>
  <c r="M12" i="6"/>
  <c r="L12" i="6"/>
  <c r="K12" i="6"/>
  <c r="K52" i="6" s="1"/>
  <c r="J12" i="6"/>
  <c r="I12" i="6"/>
  <c r="I52" i="6" s="1"/>
  <c r="H12" i="6"/>
  <c r="H52" i="6" s="1"/>
  <c r="G12" i="6"/>
  <c r="G52" i="6" s="1"/>
  <c r="F12" i="6"/>
  <c r="F52" i="6" s="1"/>
  <c r="E12" i="6"/>
  <c r="E52" i="6" s="1"/>
  <c r="C12" i="6"/>
  <c r="C52" i="6" s="1"/>
  <c r="B12" i="6"/>
  <c r="B52" i="6" s="1"/>
  <c r="M11" i="6"/>
  <c r="M51" i="6" s="1"/>
  <c r="L11" i="6"/>
  <c r="L51" i="6" s="1"/>
  <c r="K11" i="6"/>
  <c r="K51" i="6" s="1"/>
  <c r="J11" i="6"/>
  <c r="J51" i="6" s="1"/>
  <c r="I11" i="6"/>
  <c r="I51" i="6" s="1"/>
  <c r="H11" i="6"/>
  <c r="H51" i="6" s="1"/>
  <c r="G11" i="6"/>
  <c r="G51" i="6" s="1"/>
  <c r="F11" i="6"/>
  <c r="E11" i="6"/>
  <c r="C11" i="6"/>
  <c r="C51" i="6" s="1"/>
  <c r="B11" i="6"/>
  <c r="B51" i="6" s="1"/>
  <c r="M10" i="6"/>
  <c r="M50" i="6" s="1"/>
  <c r="L10" i="6"/>
  <c r="L50" i="6" s="1"/>
  <c r="K10" i="6"/>
  <c r="K50" i="6" s="1"/>
  <c r="J10" i="6"/>
  <c r="I10" i="6"/>
  <c r="I50" i="6" s="1"/>
  <c r="H10" i="6"/>
  <c r="H50" i="6" s="1"/>
  <c r="G10" i="6"/>
  <c r="G50" i="6" s="1"/>
  <c r="F10" i="6"/>
  <c r="F50" i="6" s="1"/>
  <c r="E10" i="6"/>
  <c r="E50" i="6" s="1"/>
  <c r="C10" i="6"/>
  <c r="C50" i="6" s="1"/>
  <c r="B10" i="6"/>
  <c r="B50" i="6" s="1"/>
  <c r="M9" i="6"/>
  <c r="L9" i="6"/>
  <c r="K9" i="6"/>
  <c r="J9" i="6"/>
  <c r="J49" i="6" s="1"/>
  <c r="I9" i="6"/>
  <c r="I49" i="6" s="1"/>
  <c r="H9" i="6"/>
  <c r="H49" i="6" s="1"/>
  <c r="G9" i="6"/>
  <c r="G49" i="6" s="1"/>
  <c r="F9" i="6"/>
  <c r="E9" i="6"/>
  <c r="E49" i="6" s="1"/>
  <c r="C9" i="6"/>
  <c r="C49" i="6" s="1"/>
  <c r="B9" i="6"/>
  <c r="B49" i="6" s="1"/>
  <c r="A9" i="6"/>
  <c r="A10" i="6" s="1"/>
  <c r="A11" i="6" s="1"/>
  <c r="A12" i="6" s="1"/>
  <c r="M8" i="6"/>
  <c r="M48" i="6" s="1"/>
  <c r="L8" i="6"/>
  <c r="L48" i="6" s="1"/>
  <c r="K8" i="6"/>
  <c r="K48" i="6" s="1"/>
  <c r="J8" i="6"/>
  <c r="I8" i="6"/>
  <c r="I48" i="6" s="1"/>
  <c r="H8" i="6"/>
  <c r="H48" i="6" s="1"/>
  <c r="G8" i="6"/>
  <c r="G48" i="6" s="1"/>
  <c r="F8" i="6"/>
  <c r="F48" i="6" s="1"/>
  <c r="E8" i="6"/>
  <c r="E48" i="6" s="1"/>
  <c r="C8" i="6"/>
  <c r="C48" i="6" s="1"/>
  <c r="B8" i="6"/>
  <c r="M7" i="6"/>
  <c r="M47" i="6" s="1"/>
  <c r="L7" i="6"/>
  <c r="L47" i="6" s="1"/>
  <c r="K7" i="6"/>
  <c r="K47" i="6" s="1"/>
  <c r="J7" i="6"/>
  <c r="J47" i="6" s="1"/>
  <c r="I7" i="6"/>
  <c r="I47" i="6" s="1"/>
  <c r="H7" i="6"/>
  <c r="H47" i="6" s="1"/>
  <c r="G7" i="6"/>
  <c r="G47" i="6" s="1"/>
  <c r="F7" i="6"/>
  <c r="E7" i="6"/>
  <c r="C7" i="6"/>
  <c r="C47" i="6" s="1"/>
  <c r="B7" i="6"/>
  <c r="B47" i="6" s="1"/>
  <c r="A7" i="6"/>
  <c r="A8" i="6" s="1"/>
  <c r="M6" i="6"/>
  <c r="M46" i="6" s="1"/>
  <c r="L6" i="6"/>
  <c r="L46" i="6" s="1"/>
  <c r="K6" i="6"/>
  <c r="K46" i="6" s="1"/>
  <c r="J6" i="6"/>
  <c r="J46" i="6" s="1"/>
  <c r="I6" i="6"/>
  <c r="I46" i="6" s="1"/>
  <c r="H6" i="6"/>
  <c r="H46" i="6" s="1"/>
  <c r="G6" i="6"/>
  <c r="F6" i="6"/>
  <c r="F46" i="6" s="1"/>
  <c r="E6" i="6"/>
  <c r="E46" i="6" s="1"/>
  <c r="C6" i="6"/>
  <c r="C46" i="6" s="1"/>
  <c r="B6" i="6"/>
  <c r="B46" i="6" s="1"/>
  <c r="A6" i="6"/>
  <c r="M5" i="6"/>
  <c r="L5" i="6"/>
  <c r="K5" i="6"/>
  <c r="K45" i="6" s="1"/>
  <c r="J5" i="6"/>
  <c r="J45" i="6" s="1"/>
  <c r="I5" i="6"/>
  <c r="I45" i="6" s="1"/>
  <c r="H5" i="6"/>
  <c r="H45" i="6" s="1"/>
  <c r="G5" i="6"/>
  <c r="G45" i="6" s="1"/>
  <c r="F5" i="6"/>
  <c r="F45" i="6" s="1"/>
  <c r="E5" i="6"/>
  <c r="E45" i="6" s="1"/>
  <c r="C5" i="6"/>
  <c r="B5" i="6"/>
  <c r="B51" i="1" l="1"/>
  <c r="C13" i="1" l="1"/>
  <c r="B56" i="1" l="1"/>
  <c r="B55" i="1"/>
  <c r="B41" i="1" l="1"/>
</calcChain>
</file>

<file path=xl/sharedStrings.xml><?xml version="1.0" encoding="utf-8"?>
<sst xmlns="http://schemas.openxmlformats.org/spreadsheetml/2006/main" count="617" uniqueCount="205">
  <si>
    <t>State</t>
  </si>
  <si>
    <t>subsidy eligibility link</t>
  </si>
  <si>
    <t>Additional Information</t>
  </si>
  <si>
    <t>FY2025-2027 CCDF State Plan</t>
  </si>
  <si>
    <t xml:space="preserve">Alabama </t>
  </si>
  <si>
    <t>https://dhr.alabama.gov/wp-content/uploads/2024/01/Child-Care-Fact-Sheet-2024.pdf</t>
  </si>
  <si>
    <t>https://dhr.alabama.gov/child-care/subsidy-overview/</t>
  </si>
  <si>
    <t>https://dhr.alabama.gov/wp-content/uploads/2024/04/Draft-2025-2027-CCDF-State-Plan-Final.pdf</t>
  </si>
  <si>
    <t xml:space="preserve">Alaska </t>
  </si>
  <si>
    <t>https://health.alaska.gov/dpa/Documents/dpa/programs/ccare/Documents/Files/Alaska-FICS.pdf</t>
  </si>
  <si>
    <t>https://health.alaska.gov/dpa/Pages/ccare/families.aspx</t>
  </si>
  <si>
    <t>https://aws.state.ak.us/OnlinePublicNotices/Notices/Attachment.aspx?id=148401</t>
  </si>
  <si>
    <t xml:space="preserve">Arizona </t>
  </si>
  <si>
    <t>https://www.azccrr.com/child-care-eligibility-and-assistance.html</t>
  </si>
  <si>
    <t>https://des.az.gov/sites/default/files/media/Submitted-Draft-CCDF-State-Plan-FFY-2025-2027.pdf?time=1723896256200</t>
  </si>
  <si>
    <t xml:space="preserve">Arkansas </t>
  </si>
  <si>
    <t>https://dese.ade.arkansas.gov/Files/Sliding-Fee-Scale-v4fy2022_20230630135614.pdf</t>
  </si>
  <si>
    <t>https://dese.ade.arkansas.gov/Files/2025-2027_CCDF_State_Plan_Final_4.26.24.1REV_OEC.pdf</t>
  </si>
  <si>
    <t xml:space="preserve">California </t>
  </si>
  <si>
    <t>https://www.cdss.ca.gov/inforesources/calworks-child-care/subsidized-programs</t>
  </si>
  <si>
    <t>https://www.cdss.ca.gov/inforesources/calworks-child-care/parent-information-and-resources</t>
  </si>
  <si>
    <t>https://www.cdss.ca.gov/Portals/9/CCDD/2025-27%20CCDF%20State%20Plan.submitted%2006.27.24.pdf</t>
  </si>
  <si>
    <t xml:space="preserve">Colorado </t>
  </si>
  <si>
    <t>https://docs.google.com/spreadsheets/d/1WzobLnLoxGbN_JfTuw3jUCZV5N7IA_0uvwEkIoMt3Wk/edit#gid=1350122430</t>
  </si>
  <si>
    <t>185% FPL county minimum. Counties can go higher, up to 85% SMI.</t>
  </si>
  <si>
    <t xml:space="preserve">Connecticut </t>
  </si>
  <si>
    <t>https://www.ctcare4kids.com/wp-content/uploads/2023/09/Copy-of-SMI-Chart-FFY-2024-2023-08-28-Rev.pdf</t>
  </si>
  <si>
    <t>https://www.ctoec.org/wp-content/uploads/2024/04/2025-2027-Draft-CCDF-State-Plan_MASTER_ODv2.pdf</t>
  </si>
  <si>
    <t xml:space="preserve">Delaware </t>
  </si>
  <si>
    <t>https://dhss.delaware.gov/dhss/dss/childcr.html</t>
  </si>
  <si>
    <t xml:space="preserve">District of Columbia   </t>
  </si>
  <si>
    <t>https://osse.dc.gov/childcaresubsidyfaq</t>
  </si>
  <si>
    <t>https://osse.dc.gov/sites/default/files/dc/sites/osse/publication/attachments/FY23%20Sliding%20Fee%20Scale.pdf</t>
  </si>
  <si>
    <t>https://osse.dc.gov/sites/default/files/dc/sites/osse/publication/attachments/Draft%20DC%20FFY2025-2027%20CCDF%20Plan.pdf</t>
  </si>
  <si>
    <t xml:space="preserve">Florida </t>
  </si>
  <si>
    <t>https://elcnwf.org/school-readiness/</t>
  </si>
  <si>
    <t>https://www.fldoe.org/core/fileparse.php/20628/urlt/2025-2027CCDFStatePlan.pdf</t>
  </si>
  <si>
    <t xml:space="preserve">Georgia </t>
  </si>
  <si>
    <t>https://caps.decal.ga.gov/en/EligibilityRequirements</t>
  </si>
  <si>
    <t>https://www.google.com/url?sa=t&amp;source=web&amp;rct=j&amp;opi=89978449&amp;url=https://caps.decal.ga.gov/assets/downloads/CAPS/AppendixA-CAPS%2520Maximum%2520Income%2520Limits%2520by%2520Family%2520Size.pdf&amp;ved=2ahUKEwi708DPlJWFAxWUD1kFHaHbDYUQFnoECBgQAQ&amp;usg=AOvVaw2Dg9nNMvSUkztFfll9jjyJ</t>
  </si>
  <si>
    <t>https://www.decal.ga.gov/documents/attachments/CCDFStatePlan25-27.pdf</t>
  </si>
  <si>
    <t xml:space="preserve">Hawaii </t>
  </si>
  <si>
    <t>https://humanservices.hawaii.gov/bessd/ccch-subsidies/</t>
  </si>
  <si>
    <t>https://humanservices.hawaii.gov/wp-content/uploads/2024/07/ACF-118-CCDF-FFY-2025-2027-For-Hawaii.pdf</t>
  </si>
  <si>
    <t xml:space="preserve">Idaho </t>
  </si>
  <si>
    <t>https://healthandwelfare.idaho.gov/services-programs/children-families/apply-child-care-assistance</t>
  </si>
  <si>
    <t xml:space="preserve">Illinois </t>
  </si>
  <si>
    <t>https://www.illinoiscaresforkids.org/infant/early-care-and-education/child-care-assistance-program</t>
  </si>
  <si>
    <t>https://www.dhs.state.il.us/OneNetLibrary/27897/documents/Child%20Care/DISTCCDF_Plan_for_State_Territory_FFY_20252027FinalPreprint_ILLINOIS_DIST_DRAFT5.6.24_a11y.pdf</t>
  </si>
  <si>
    <t xml:space="preserve">Indiana </t>
  </si>
  <si>
    <t>https://faqs.in.gov/hc/en-us/articles/360042511751-What-are-the-income-limits-for-the-Child-Care-and-Development-Fund</t>
  </si>
  <si>
    <t>https://www.in.gov/fssa/files/ACF-118-CCDF-FY2025-2027-IN.pdf</t>
  </si>
  <si>
    <t xml:space="preserve">Iowa </t>
  </si>
  <si>
    <t>https://www.desmoinesregister.com/story/news/politics/2023/05/18/iowa-changes-child-care-assistance-eligibility-raises-work-requirements/70228109007/</t>
  </si>
  <si>
    <t>https://ccmis.dhs.state.ia.us/clientportal/ChildcareEligibilityInfo.aspx</t>
  </si>
  <si>
    <t>https://hhs.iowa.gov/media/13429/download?inline=</t>
  </si>
  <si>
    <t xml:space="preserve">Kansas </t>
  </si>
  <si>
    <t>https://www.dcf.ks.gov/services/ees/pages/child_care/childcaresubsidy.aspx</t>
  </si>
  <si>
    <t xml:space="preserve">Kentucky </t>
  </si>
  <si>
    <t>https://www.google.com/url?sa=t&amp;source=web&amp;rct=j&amp;opi=89978449&amp;url=https://www.chfs.ky.gov/agencies/dcbs/dcc/Documents/dcc11319.pdf&amp;ved=2ahUKEwjM5s6GmZWFAxWjFlkFHU-ZBdsQFnoECA4QAw&amp;usg=AOvVaw2BYExNwZPAaAIKalzGWm1w</t>
  </si>
  <si>
    <t>https://www.chfs.ky.gov/agencies/dcbs/dcc/Documents/preliminaryccdfstateplan25.pdf</t>
  </si>
  <si>
    <t xml:space="preserve">Louisiana </t>
  </si>
  <si>
    <t>https://www.louisianabelieves.com/early-childhood/child-care-assistance-program</t>
  </si>
  <si>
    <t xml:space="preserve">Maine </t>
  </si>
  <si>
    <t>https://www.maine.gov/governor/mills/news/governor-mills-signs-historic-budget-law-2023-07-12</t>
  </si>
  <si>
    <t>https://www.maine.gov/dhhs/sites/maine.gov.dhhs/files/inline-files/ACF-118%20CCDF%20FFY%202025-2027%20For%20Maine.pdf</t>
  </si>
  <si>
    <t xml:space="preserve">Maryland </t>
  </si>
  <si>
    <t>https://earlychildhood.marylandpublicschools.org/child-care-providers/child-care-scholarship-program</t>
  </si>
  <si>
    <t>https://earlychildhood.marylandpublicschools.org/system/files/filedepot/2/acf-118_ccdf_ffy_2025-2027_for_maryland_1st_acf_submission_7.1.24.pdf</t>
  </si>
  <si>
    <t xml:space="preserve">Massachusetts </t>
  </si>
  <si>
    <t>https://www.mass.gov/how-to/apply-for-funds-to-help-pay-for-child-care</t>
  </si>
  <si>
    <t>https://www.mass.gov/doc/draft-2025-2027-state-plan-for-public-comment/download</t>
  </si>
  <si>
    <t xml:space="preserve">Michigan </t>
  </si>
  <si>
    <t>https://www.michigan.gov/mdhhs/assistance-programs/child-care-assistance</t>
  </si>
  <si>
    <t>https://www.michigan.gov/mileap/-/media/Project/Websites/mileap/Documents/Early-Childhood-Education/Child-Development-and-Care/2024-docs/partner-files/ACF-118-CCDF-FFY-2025-2027-For-Michigan.pdf?rev=33f332ef4a774db3b494c5e4ae0750dd&amp;hash=676D6FCE9CBDC45BE96DA93655200840</t>
  </si>
  <si>
    <t xml:space="preserve">Minnesota </t>
  </si>
  <si>
    <t>https://mn.gov/dhs/child-care/</t>
  </si>
  <si>
    <t>https://dcyf.mn.gov/programs-directory/child-care-assistance-program</t>
  </si>
  <si>
    <t xml:space="preserve">Mississippi </t>
  </si>
  <si>
    <t>https://www.mdhs.ms.gov/eccd/parent-information/eligibility-guidelines/</t>
  </si>
  <si>
    <t>https://www.mdhs.ms.gov/eccd/parents/eligibility/</t>
  </si>
  <si>
    <t>https://www.mdhs.ms.gov/wp-content/uploads/2024/05/2025-2027-CCDF-State-Plan-5-28-2024.pdf</t>
  </si>
  <si>
    <t xml:space="preserve">Missouri </t>
  </si>
  <si>
    <t>https://dese.mo.gov/media/pdf/november-2024-child-care-subsidy-income-limits-and-sliding-fee-chart</t>
  </si>
  <si>
    <t>https://dese.mo.gov/media/pdf/2025-2027-ccdf-state-plan-draft</t>
  </si>
  <si>
    <t xml:space="preserve">Montana </t>
  </si>
  <si>
    <t>https://dphhs.mt.gov/ecfsd/childcare/BestBeginningsScholarships</t>
  </si>
  <si>
    <t>https://dphhs.mt.gov/assets/ecfsd/childcare/documentsandresources/2025-2027CCDFStatePlanDraftPublicComment.pdf</t>
  </si>
  <si>
    <t xml:space="preserve">Nebraska </t>
  </si>
  <si>
    <t>https://dhhs.ne.gov/Pages/Child-Care-Parents.aspx</t>
  </si>
  <si>
    <t>https://dhhs.ne.gov/Child%20Care%20Documents/2025-2027%20CCDF%20State%20Plan%20(draft)%20FINAL.pdf</t>
  </si>
  <si>
    <t xml:space="preserve">Nevada </t>
  </si>
  <si>
    <t>https://thenevadaindependent.com/article/50-million-will-expand-child-care-subsidies-to-nevada-families-with-higher-incomes</t>
  </si>
  <si>
    <t>https://dwss.nv.gov/uploadedFiles/dwssnvgov/content/Home/Features/2025-2027%20CCDF%20State%20Plan.%20For%20Remediation%206.18.24.pdf</t>
  </si>
  <si>
    <t xml:space="preserve">New Hampshire </t>
  </si>
  <si>
    <t>https://www.dhhs.nh.gov/documents/child-care-scholarship-income-eligibility-levels</t>
  </si>
  <si>
    <t>https://www.dhhs.nh.gov/sites/g/files/ehbemt476/files/inline-documents/sonh/draft-ccdf-ffy-2025-2027-plan.pdf</t>
  </si>
  <si>
    <t xml:space="preserve">New Jersey </t>
  </si>
  <si>
    <t>https://www.childcarenj.gov/Parents/CCAP</t>
  </si>
  <si>
    <t>https://www.ccanj.org/parents/financial-assistance/</t>
  </si>
  <si>
    <t>https://www.nj.gov/humanservices/providers/grants/public/publicnoticefiles/DRAFT_CCDF_State_Plan_for_New_Jersey_FFY25-27.pdf</t>
  </si>
  <si>
    <t xml:space="preserve">New Mexico </t>
  </si>
  <si>
    <t>https://www.nmececd.org/child-care-assistance/</t>
  </si>
  <si>
    <t>https://api.realfile.rtsclients.com/PublicFiles/d4a60d4c4e7149c9830debdc01dbe554/12d83618-129f-4917-9a7f-c582f2f55c2c/FFY2025-2027%20DRAFT%20Child%20Care%20and%20Development%20Fund%20State%20Plan.pdf</t>
  </si>
  <si>
    <t xml:space="preserve">New York </t>
  </si>
  <si>
    <t>https://ocfs.ny.gov/programs/childcare/ccap/help.php#CCAP-income</t>
  </si>
  <si>
    <t xml:space="preserve">North Carolina </t>
  </si>
  <si>
    <t>https://ncchildcare.ncdhhs.gov/Services/Financial-Assistance/Do-I-Qualify</t>
  </si>
  <si>
    <t>Subsidy income eligibility for children age 6-12 is 133% FPL; subsidy eligibility for families with kids under 6 is 67% SMI</t>
  </si>
  <si>
    <t>https://ncchildcare.ncdhhs.gov/Portals/0/documents/pdf/C/CCDF_2025-2027_State_Plan_Final_Draft_1_Public%20Hearing_5_8_24.pdf?ver=dWYuvkNQ-irDCI7IOPJ8xg%3d%3d</t>
  </si>
  <si>
    <t xml:space="preserve">North Dakota </t>
  </si>
  <si>
    <t>https://www.hhs.nd.gov/applyforhelp/ccap</t>
  </si>
  <si>
    <t>https://www.hhs.nd.gov/sites/www/files/documents/EC/Admin/CCDF/2025-27CCDFStatePlan.pdf</t>
  </si>
  <si>
    <t xml:space="preserve">Ohio </t>
  </si>
  <si>
    <t>https://jfs.ohio.gov/child-care/information-for-families/eligibility</t>
  </si>
  <si>
    <t>https://dam.assets.ohio.gov/image/upload/v1720530796/childrenandyouth.ohio.gov/For%20Providers/CCDF/CCDF_FFY_2025-2027_For_Ohio.pdf</t>
  </si>
  <si>
    <t xml:space="preserve">Oklahoma </t>
  </si>
  <si>
    <t>https://oklahoma.gov/content/dam/ok/en/okdhs/documents/searchcenter/okdhsformresults/c-4.pdf</t>
  </si>
  <si>
    <t>https://oklahoma.gov/content/dam/ok/en/okdhs/documents/okdhs-pdf-library/child-care-services/CCDF%20FFY%202025-2027%20For%20Oklahoma%20draft.pdf</t>
  </si>
  <si>
    <t xml:space="preserve">Oregon </t>
  </si>
  <si>
    <t>https://www.oregon.gov/delc/programs/pages/erdc.aspx#IncomeLimits</t>
  </si>
  <si>
    <t>https://www.oregon.gov/delc/about-us/Documents/FY_2025-2027_Oregon_CCDF_StatePlanDraftForPublicComment.pdf</t>
  </si>
  <si>
    <t xml:space="preserve">Pennsylvania </t>
  </si>
  <si>
    <t>https://www.dhs.pa.gov/Services/Children/Pages/Child-Care-Works-Program.aspx</t>
  </si>
  <si>
    <t>https://www.pakeys.org/wp-content/uploads/2024/03/Draft_FY_2025-2027_CCDF_State_Territory_Plan_for_30_Day_Public_Comment_Period_with-responses_3.25.24.pdf</t>
  </si>
  <si>
    <t xml:space="preserve">Rhode Island </t>
  </si>
  <si>
    <t>https://dhs.ri.gov/programs-and-services/child-care/child-care-assistance-program-ccap/ccap-family-eligibility-how</t>
  </si>
  <si>
    <t>https://www.google.com/url?sa=t&amp;source=web&amp;rct=j&amp;opi=89978449&amp;url=https://dhs.ri.gov/media/7311/download%3Flanguage%3Den&amp;ved=2ahUKEwjR1sH3qN-JAxWIFVkFHehXOtAQFnoECCoQAQ&amp;usg=AOvVaw3YZFP17UQ7LeNxnOxW8DYp</t>
  </si>
  <si>
    <t xml:space="preserve">South Carolina </t>
  </si>
  <si>
    <t>https://www.scchildcare.org/programs/child-care-scholarship-program/</t>
  </si>
  <si>
    <t>https://www.scchildcare.org/media/cr5dc51w/submitted-version-of-the-ccdf-ffy-2025-2027-for-south-carolina-as-of-7-1-24pdf.pdf</t>
  </si>
  <si>
    <t xml:space="preserve">South Dakota </t>
  </si>
  <si>
    <t>https://dss.sd.gov/childcare/childcareassistance/eligible.aspx</t>
  </si>
  <si>
    <t>https://dss.sd.gov/childcare/stateplan/default.aspx</t>
  </si>
  <si>
    <t xml:space="preserve">Tennessee </t>
  </si>
  <si>
    <t>https://www.tn.gov/humanservices/for-families/child-care-services/child-care-payment-assistance.html</t>
  </si>
  <si>
    <t>https://www.tn.gov/content/dam/tn/human-services/documents/Proposed%20FFY%202025%E2%80%932027%20Tennessee%20CCDF%20State%20Plan%20Draft_05-01-2024.pdf</t>
  </si>
  <si>
    <t xml:space="preserve">Texas </t>
  </si>
  <si>
    <t>https://www.hhs.texas.gov/services/safety/child-care/information-parents</t>
  </si>
  <si>
    <t>https://texaschildcaresolutions.org/financial-assistance-for-child-care/how-to-apply-for-child-care-assistance/</t>
  </si>
  <si>
    <t>https://www.twc.texas.gov/sites/default/files/ogc/mtg24/commission-meeting-material-041624-item17b-draft-ccdf_state-plan-ffy-2025-2027-twc.pdf</t>
  </si>
  <si>
    <t xml:space="preserve">Utah </t>
  </si>
  <si>
    <t>https://jobs.utah.gov/customereducation/services/childcare/employmentsupport.html</t>
  </si>
  <si>
    <t>https://jobs.utah.gov/customereducation/services/childcare/occsubsidyfact.pdf</t>
  </si>
  <si>
    <t xml:space="preserve">Vermont </t>
  </si>
  <si>
    <t>http://dcf.vermont.gov/benefits/ccfap</t>
  </si>
  <si>
    <t>https://outside.vermont.gov/dept/DCF/Shared%20Documents/CDD/Reports/CCDF-Plans/CCDF-State-Plan-2025-2027-Draft.pdf</t>
  </si>
  <si>
    <t xml:space="preserve">Virginia </t>
  </si>
  <si>
    <t>https://www.childcare.virginia.gov/families/paying-for-child-care</t>
  </si>
  <si>
    <t>School-age is 150% - 250% FPL set locally; only children 5 and younger are at 85% SMI</t>
  </si>
  <si>
    <t>https://www.childcare.virginia.gov/home/showpublisheddocument/55566/638555147786470000</t>
  </si>
  <si>
    <t xml:space="preserve">Washington </t>
  </si>
  <si>
    <t>https://www.dcyf.wa.gov/news/am-i-eligible-child-care-subsidy</t>
  </si>
  <si>
    <t>https://outside.vermont.gov/dept/DCF/Shared%20Documents/Benefits/CCFAP-Income-Guidelines-Effective-April-2024.pdf</t>
  </si>
  <si>
    <t>https://dcyf.wa.gov/sites/default/files/pdf/2025-2027-CCDF-Current-Plan.pdf</t>
  </si>
  <si>
    <t xml:space="preserve">West Virginia </t>
  </si>
  <si>
    <t>https://www.wvdhhr.org/choices/for-families/eligibility.html</t>
  </si>
  <si>
    <t>85% SMI for families with children under 5.School-age care is 150%-185% FPL depending upon locality.</t>
  </si>
  <si>
    <t>https://dhhr.wv.gov/bfa/policyplans/Documents/2025-2027%20CCDF%20Proposed%20State%20Plan%20Complete%205%203%202024.pdf</t>
  </si>
  <si>
    <t xml:space="preserve">Wisconsin </t>
  </si>
  <si>
    <t>https://dcf.wisconsin.gov/wishares/apply</t>
  </si>
  <si>
    <t xml:space="preserve">Wyoming </t>
  </si>
  <si>
    <t>https://dfs.wyo.gov/services/family-services/child-care/</t>
  </si>
  <si>
    <t>State Child Care Subsidy Eligibillity/Web Site links</t>
  </si>
  <si>
    <t>State Child Care Subsidy Eligibility FY2025-2027 CCDF State Plan Review</t>
  </si>
  <si>
    <t>Initial and Exit Eligibility for Child Care Subsidy</t>
  </si>
  <si>
    <t>Initial Eligibility:
% SMI stated in FY2025-FY2027 CCDF State Plan</t>
  </si>
  <si>
    <t>Exit Eligibility:
% SMI stated in FY2025-FY2027 CCDF State Plan</t>
  </si>
  <si>
    <t>https://drive.google.com/file/d/1zaT-E7tSLFKir9ANtSBRxy0f3T5sm-li/view</t>
  </si>
  <si>
    <t>https://publicdocuments.dhw.idaho.gov/WebLink/DocView.aspx?id=32013&amp;dbid=0&amp;repo=PUBLIC-DOCUMENTS&amp;searchid=0356de4c-a880-458c-90f4-1a3a134d1f8e</t>
  </si>
  <si>
    <t>https://www.dcf.ks.gov/services/ees/Documents/Child_Care/QA%20for%202025-2027%20CCDF%20State%20Plan%20Public%20Hearing.docx</t>
  </si>
  <si>
    <t>https://doe.louisiana.gov/docs/default-source/early-childhood/ccdf-2025-2027-state-plan-draft.pdf?sfvrsn=21d36e18_2</t>
  </si>
  <si>
    <t>https://dcyf.mn.gov/sites/default/files/2025-02/25_27_Plan_Approved_version_111224.pdf</t>
  </si>
  <si>
    <t>https://ocfs.ny.gov/programs/childcare/stateplan/assets/2025-plan/FFY2025-2027-CCDF-Plan.pdf</t>
  </si>
  <si>
    <t>https://dcf.wisconsin.gov/files/wishares/ccdbg/2025-27-ccdf-plan-draft-10-2024.pdf</t>
  </si>
  <si>
    <t>https://drive.google.com/file/d/1T7NWbz6hOlRyAcqwROXExos5JB57NstB/view</t>
  </si>
  <si>
    <t>https://www.ctcare4kids.com/income-guidelines-for-new-applications/</t>
  </si>
  <si>
    <t>150% FPL initial eligibility for a family of 3 is S39,975; $91,290 is SMI. Initial elig is 43.8%</t>
  </si>
  <si>
    <t>145% FPL initial eligibility for a family of 3 is S38,642; $94,173 is SMI. Initial elig is 41%</t>
  </si>
  <si>
    <t>150% FPL initial eligibility for a family of 3 is S39,975; $93,279 is SMI. Initial elig is 42.9%</t>
  </si>
  <si>
    <t>200% FPL initial eligibility for a family of 3 is S53,300; $105,864 is SMI. Initial elig is 50%</t>
  </si>
  <si>
    <t>175% FPL initial eligibility for a family of 3 is S46,637; $91,968 is SMI. Initial elig is 51%</t>
  </si>
  <si>
    <t>https://www.maine.gov/dhhs/sites/maine.gov.dhhs/files/inline-files/85%25%20SMI%20increas%202023%20memo.pdf; State dollars pay for families above 85% SMI</t>
  </si>
  <si>
    <t>State dollars are used for families above 85% SMI; https://dcf.vermont.gov/benefits/ccfap</t>
  </si>
  <si>
    <t>https://www.nmececd.org/universal/
state dollars are used for families with income above 85% SMI</t>
  </si>
  <si>
    <t>Universal as of 11/1/25</t>
  </si>
  <si>
    <t>Governor Lujan announcement</t>
  </si>
  <si>
    <t>https://www.governor.state.nm.us/2025/09/08/new-mexico-is-first-state-in-nation-to-offer-universal-child-care/</t>
  </si>
  <si>
    <t xml:space="preserve"> September 11, 2026</t>
  </si>
  <si>
    <t>*Utah. Utah reduced initial income eligibility for child care subsidy from 85% SMI to 50% SMI effective 10/1/26.</t>
  </si>
  <si>
    <t>*Utah. Utah reduced initial income eligibility for child care subsidy from 85% SMI to 50% SMI effective 10/1/26.  https://jobs.utah.gov/customereducation/services/childcare/occsubsidyfact.pdf</t>
  </si>
  <si>
    <t>file:///C:/Users/Owner/Downloads/SB%20335%20-%20FY27%20Appropriations%20Act.pdf</t>
  </si>
  <si>
    <r>
      <rPr>
        <b/>
        <sz val="8"/>
        <color theme="1"/>
        <rFont val="Calibri"/>
        <family val="2"/>
      </rPr>
      <t>Initial:</t>
    </r>
    <r>
      <rPr>
        <sz val="8"/>
        <color theme="1"/>
        <rFont val="Calibri"/>
        <family val="2"/>
      </rPr>
      <t xml:space="preserve"> 2026- raised from 200% FPL initial eligibility to 225% FPL.  </t>
    </r>
    <r>
      <rPr>
        <b/>
        <sz val="8"/>
        <color theme="1"/>
        <rFont val="Calibri"/>
        <family val="2"/>
      </rPr>
      <t>Exit</t>
    </r>
    <r>
      <rPr>
        <sz val="8"/>
        <color theme="1"/>
        <rFont val="Calibri"/>
        <family val="2"/>
      </rPr>
      <t xml:space="preserve"> was increaed from 300% to 325% FPL, which is $79,950, 78.9% SMI for family of 3</t>
    </r>
  </si>
  <si>
    <t xml:space="preserve">*Delaware, June 2026 state budget. </t>
  </si>
  <si>
    <t>2026 Poverty Guidelines: 48 Contiguous States (all states except Alaska and Hawaii)</t>
  </si>
  <si>
    <t>Dollars Per Year</t>
  </si>
  <si>
    <t>Household/
Family Size</t>
  </si>
  <si>
    <t xml:space="preserve">Note: Each individual program--e.g., SNAP, Medicaid--determines how to round various multiples of the poverty guidelines, what income is to be included, and how the eligibility unit is defined.  For more information about the poverty guidelines visit: http://aspe.hhs.gov/poverty.   </t>
  </si>
  <si>
    <t>Source: U.S. Department of Health and Human Services, Office of the Assistant Secretary for Planning and Evaluation.</t>
  </si>
  <si>
    <t>Dollars Per Month</t>
  </si>
  <si>
    <t>Legislation passed in 2026 to increase initial eligibility to 285% FPL and exit eligibility to 325% FPL. https://webserver.rilegislature.gov/PublicLaws/law26/law26084-10.htm</t>
  </si>
  <si>
    <t>https://webserver.rilegislature.gov/PublicLaws/law26/law26084-10.htm</t>
  </si>
  <si>
    <t>*Rhode Island, 2026 budget. Effective 1/1/27. Increases income eligibility to 285% FPL and exit eligibility to 325% FPL.</t>
  </si>
  <si>
    <t>subsidy eligibility at 185% FPL</t>
  </si>
  <si>
    <t>New Mexico universal child care 11/1/25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</si>
</sst>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7" formatCode="&quot;$&quot;#,##0.00_);\(&quot;$&quot;#,##0.00\)"/>
    <numFmt numFmtId="44" formatCode="_(&quot;$&quot;* #,##0.00_);_(&quot;$&quot;* \(#,##0.00\);_(&quot;$&quot;* &quot;-&quot;??_);_(@_)"/>
    <numFmt numFmtId="43" formatCode="_(* #,##0.00_);_(* \(#,##0.00\);_(* &quot;-&quot;??_);_(@_)"/>
    <numFmt numFmtId="164" formatCode="0.0%"/>
    <numFmt numFmtId="165" formatCode="&quot;$&quot;#,##0.00"/>
    <numFmt numFmtId="166" formatCode="&quot;$&quot;#,##0"/>
    <numFmt numFmtId="167" formatCode="_(* #,##0_);_(* \(#,##0\);_(* &quot;-&quot;??_);_(@_)"/>
  </numFmts>
  <fonts count="24" x14ac:knownFonts="1">
    <font>
      <sz val="11"/>
      <color theme="1"/>
      <name val="Aptos Narrow"/>
      <family val="2"/>
      <scheme val="minor"/>
    </font>
    <font>
      <sz val="11"/>
      <color theme="1"/>
      <name val="Calibri"/>
      <family val="2"/>
    </font>
    <font>
      <sz val="11"/>
      <color theme="1"/>
      <name val="Calibri"/>
      <family val="2"/>
    </font>
    <font>
      <b/>
      <sz val="11"/>
      <color theme="1"/>
      <name val="Aptos Narrow"/>
      <family val="2"/>
      <scheme val="minor"/>
    </font>
    <font>
      <u/>
      <sz val="11"/>
      <color theme="10"/>
      <name val="Aptos Narrow"/>
      <family val="2"/>
      <scheme val="minor"/>
    </font>
    <font>
      <b/>
      <sz val="10"/>
      <color theme="1"/>
      <name val="Calibri"/>
      <family val="2"/>
    </font>
    <font>
      <sz val="11"/>
      <color theme="1"/>
      <name val="Calibri"/>
      <family val="2"/>
    </font>
    <font>
      <b/>
      <sz val="11"/>
      <color theme="1"/>
      <name val="Calibri"/>
      <family val="2"/>
    </font>
    <font>
      <sz val="8"/>
      <color theme="1"/>
      <name val="Calibri"/>
      <family val="2"/>
    </font>
    <font>
      <sz val="10"/>
      <color theme="1"/>
      <name val="Calibri"/>
      <family val="2"/>
    </font>
    <font>
      <b/>
      <sz val="8"/>
      <color theme="1"/>
      <name val="Calibri"/>
      <family val="2"/>
    </font>
    <font>
      <u/>
      <sz val="8"/>
      <color theme="10"/>
      <name val="Aptos Narrow"/>
      <family val="2"/>
      <scheme val="minor"/>
    </font>
    <font>
      <sz val="10"/>
      <color rgb="FF333333"/>
      <name val="Calibri"/>
      <family val="2"/>
    </font>
    <font>
      <sz val="11"/>
      <color theme="1"/>
      <name val="Aptos Narrow"/>
      <family val="2"/>
      <scheme val="minor"/>
    </font>
    <font>
      <sz val="9"/>
      <color theme="1"/>
      <name val="Calibri"/>
      <family val="2"/>
    </font>
    <font>
      <b/>
      <sz val="9"/>
      <color theme="1"/>
      <name val="Calibri"/>
      <family val="2"/>
    </font>
    <font>
      <u/>
      <sz val="9"/>
      <color theme="10"/>
      <name val="Calibri"/>
      <family val="2"/>
    </font>
    <font>
      <u/>
      <sz val="9"/>
      <color theme="10"/>
      <name val="Aptos Narrow"/>
      <family val="2"/>
      <scheme val="minor"/>
    </font>
    <font>
      <b/>
      <sz val="16"/>
      <name val="Aptos Narrow"/>
      <family val="2"/>
      <scheme val="minor"/>
    </font>
    <font>
      <sz val="8"/>
      <name val="Aptos Narrow"/>
      <family val="2"/>
      <scheme val="minor"/>
    </font>
    <font>
      <b/>
      <sz val="14"/>
      <name val="Aptos Narrow"/>
      <family val="2"/>
      <scheme val="minor"/>
    </font>
    <font>
      <b/>
      <sz val="8"/>
      <name val="Aptos Narrow"/>
      <family val="2"/>
      <scheme val="minor"/>
    </font>
    <font>
      <sz val="8"/>
      <color theme="1"/>
      <name val="Aptos Narrow"/>
      <family val="2"/>
      <scheme val="minor"/>
    </font>
    <font>
      <i/>
      <sz val="8"/>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5">
    <xf numFmtId="0" fontId="0" fillId="0" borderId="0"/>
    <xf numFmtId="0" fontId="4" fillId="0" borderId="0" applyNumberForma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9" fontId="13" fillId="0" borderId="0" applyFont="0" applyFill="0" applyBorder="0" applyAlignment="0" applyProtection="0"/>
  </cellStyleXfs>
  <cellXfs count="64">
    <xf numFmtId="0" fontId="0" fillId="0" borderId="0" xfId="0"/>
    <xf numFmtId="0" fontId="5" fillId="0" borderId="0" xfId="0" applyFont="1" applyAlignment="1">
      <alignment horizontal="left" vertical="top"/>
    </xf>
    <xf numFmtId="0" fontId="6" fillId="0" borderId="0" xfId="0" applyFont="1"/>
    <xf numFmtId="0" fontId="6" fillId="0" borderId="0" xfId="0" applyFont="1" applyAlignment="1">
      <alignment vertical="top" wrapText="1"/>
    </xf>
    <xf numFmtId="0" fontId="3" fillId="0" borderId="0" xfId="0" applyFont="1"/>
    <xf numFmtId="0" fontId="5" fillId="0" borderId="0" xfId="0" applyFont="1" applyAlignment="1">
      <alignment vertical="top" wrapText="1"/>
    </xf>
    <xf numFmtId="15" fontId="5" fillId="0" borderId="0" xfId="0" applyNumberFormat="1" applyFont="1" applyAlignment="1">
      <alignment horizontal="left" vertical="top"/>
    </xf>
    <xf numFmtId="0" fontId="0" fillId="0" borderId="0" xfId="0" applyAlignment="1">
      <alignment vertical="top" wrapText="1"/>
    </xf>
    <xf numFmtId="0" fontId="7" fillId="2" borderId="1" xfId="0" applyFont="1" applyFill="1" applyBorder="1" applyAlignment="1">
      <alignment vertical="top" wrapText="1"/>
    </xf>
    <xf numFmtId="0" fontId="7" fillId="3" borderId="1" xfId="0" applyFont="1" applyFill="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vertical="top" wrapText="1"/>
    </xf>
    <xf numFmtId="0" fontId="4" fillId="0" borderId="1" xfId="1" applyBorder="1" applyAlignment="1">
      <alignment vertical="top" wrapText="1"/>
    </xf>
    <xf numFmtId="0" fontId="9" fillId="0" borderId="0" xfId="0" applyFont="1" applyAlignment="1">
      <alignment vertical="top" wrapText="1"/>
    </xf>
    <xf numFmtId="15" fontId="9" fillId="0" borderId="0" xfId="0" applyNumberFormat="1" applyFont="1"/>
    <xf numFmtId="0" fontId="9" fillId="0" borderId="0" xfId="0" applyFont="1"/>
    <xf numFmtId="0" fontId="9" fillId="0" borderId="0" xfId="0" applyFont="1" applyAlignment="1">
      <alignment horizontal="left" vertical="top"/>
    </xf>
    <xf numFmtId="9"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9" fontId="6" fillId="0" borderId="1" xfId="0" applyNumberFormat="1" applyFont="1" applyBorder="1" applyAlignment="1">
      <alignment horizontal="center" vertical="top" wrapText="1"/>
    </xf>
    <xf numFmtId="164" fontId="6" fillId="0" borderId="1" xfId="0" applyNumberFormat="1" applyFont="1" applyBorder="1" applyAlignment="1">
      <alignment horizontal="center" vertical="top" wrapText="1"/>
    </xf>
    <xf numFmtId="10" fontId="2" fillId="0" borderId="1" xfId="0" applyNumberFormat="1" applyFont="1" applyBorder="1" applyAlignment="1">
      <alignment horizontal="center" vertical="top" wrapText="1"/>
    </xf>
    <xf numFmtId="0" fontId="8" fillId="0" borderId="0" xfId="0" applyFont="1" applyAlignment="1">
      <alignment vertical="top" wrapText="1"/>
    </xf>
    <xf numFmtId="0" fontId="11" fillId="0" borderId="1" xfId="1" applyFont="1" applyBorder="1" applyAlignment="1">
      <alignment vertical="top" wrapText="1"/>
    </xf>
    <xf numFmtId="0" fontId="1" fillId="0" borderId="0" xfId="0" applyFont="1"/>
    <xf numFmtId="0" fontId="1" fillId="0" borderId="0" xfId="0" applyFont="1" applyAlignment="1">
      <alignment vertical="top" wrapText="1"/>
    </xf>
    <xf numFmtId="9" fontId="1" fillId="0" borderId="1" xfId="0" applyNumberFormat="1" applyFont="1" applyBorder="1" applyAlignment="1">
      <alignment horizontal="center" vertical="top" wrapText="1"/>
    </xf>
    <xf numFmtId="0" fontId="9" fillId="0" borderId="0" xfId="0" applyFont="1" applyAlignment="1">
      <alignment vertical="center"/>
    </xf>
    <xf numFmtId="0" fontId="12" fillId="0" borderId="0" xfId="0" applyFont="1" applyAlignment="1">
      <alignment vertical="center"/>
    </xf>
    <xf numFmtId="0" fontId="14" fillId="0" borderId="0" xfId="0" applyFont="1"/>
    <xf numFmtId="0" fontId="15" fillId="4" borderId="1" xfId="0" applyFont="1" applyFill="1" applyBorder="1" applyAlignment="1">
      <alignment vertical="top" wrapText="1"/>
    </xf>
    <xf numFmtId="0" fontId="14" fillId="0" borderId="1" xfId="0" applyFont="1" applyBorder="1" applyAlignment="1">
      <alignment vertical="top" wrapText="1"/>
    </xf>
    <xf numFmtId="0" fontId="16" fillId="0" borderId="1" xfId="1" applyFont="1" applyBorder="1" applyAlignment="1">
      <alignment vertical="top" wrapText="1"/>
    </xf>
    <xf numFmtId="0" fontId="17" fillId="0" borderId="1" xfId="1" applyFont="1" applyBorder="1" applyAlignment="1">
      <alignment vertical="top" wrapText="1"/>
    </xf>
    <xf numFmtId="0" fontId="16" fillId="0" borderId="0" xfId="1" applyFont="1" applyAlignment="1">
      <alignment vertical="top" wrapText="1"/>
    </xf>
    <xf numFmtId="0" fontId="14" fillId="0" borderId="0" xfId="0" applyFont="1" applyAlignment="1">
      <alignment vertical="top" wrapText="1"/>
    </xf>
    <xf numFmtId="0" fontId="8"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1" fillId="0" borderId="0" xfId="0" applyFont="1" applyAlignment="1">
      <alignment horizontal="left" wrapText="1"/>
    </xf>
    <xf numFmtId="9" fontId="21" fillId="0" borderId="2" xfId="4" applyFont="1" applyFill="1" applyBorder="1" applyAlignment="1">
      <alignment horizontal="right" indent="1"/>
    </xf>
    <xf numFmtId="0" fontId="21" fillId="0" borderId="0" xfId="0" applyFont="1" applyAlignment="1">
      <alignment horizontal="center"/>
    </xf>
    <xf numFmtId="4" fontId="19" fillId="0" borderId="0" xfId="0" applyNumberFormat="1" applyFont="1"/>
    <xf numFmtId="4" fontId="19" fillId="5" borderId="0" xfId="2" applyNumberFormat="1" applyFont="1" applyFill="1" applyAlignment="1"/>
    <xf numFmtId="4" fontId="19" fillId="5" borderId="0" xfId="3" applyNumberFormat="1" applyFont="1" applyFill="1"/>
    <xf numFmtId="4" fontId="19" fillId="0" borderId="2" xfId="0" applyNumberFormat="1" applyFont="1" applyBorder="1"/>
    <xf numFmtId="4" fontId="19" fillId="5" borderId="2" xfId="3" applyNumberFormat="1" applyFont="1" applyFill="1" applyBorder="1"/>
    <xf numFmtId="165" fontId="19" fillId="0" borderId="0" xfId="0" applyNumberFormat="1" applyFont="1"/>
    <xf numFmtId="165" fontId="19" fillId="5" borderId="0" xfId="3" applyNumberFormat="1" applyFont="1" applyFill="1" applyBorder="1"/>
    <xf numFmtId="166" fontId="19" fillId="0" borderId="0" xfId="0" applyNumberFormat="1" applyFont="1"/>
    <xf numFmtId="166" fontId="19" fillId="0" borderId="0" xfId="3" applyNumberFormat="1" applyFont="1" applyFill="1" applyBorder="1"/>
    <xf numFmtId="0" fontId="22" fillId="0" borderId="0" xfId="0" applyFont="1" applyAlignment="1">
      <alignment wrapText="1"/>
    </xf>
    <xf numFmtId="0" fontId="0" fillId="0" borderId="0" xfId="0" applyAlignment="1">
      <alignment wrapText="1"/>
    </xf>
    <xf numFmtId="0" fontId="23" fillId="0" borderId="0" xfId="0" applyFont="1"/>
    <xf numFmtId="7" fontId="19" fillId="0" borderId="0" xfId="0" applyNumberFormat="1" applyFont="1"/>
    <xf numFmtId="4" fontId="19" fillId="5" borderId="2" xfId="2" applyNumberFormat="1" applyFont="1" applyFill="1" applyBorder="1" applyAlignment="1"/>
    <xf numFmtId="5" fontId="19" fillId="0" borderId="0" xfId="0" applyNumberFormat="1" applyFont="1"/>
    <xf numFmtId="167" fontId="19" fillId="0" borderId="0" xfId="2" applyNumberFormat="1" applyFont="1" applyFill="1" applyBorder="1"/>
    <xf numFmtId="9" fontId="21" fillId="4" borderId="2" xfId="4" applyFont="1" applyFill="1" applyBorder="1" applyAlignment="1">
      <alignment horizontal="right" indent="1"/>
    </xf>
    <xf numFmtId="0" fontId="8" fillId="0" borderId="0" xfId="0" applyFont="1" applyBorder="1" applyAlignment="1">
      <alignment vertical="top" wrapText="1"/>
    </xf>
    <xf numFmtId="0" fontId="8" fillId="0" borderId="1" xfId="0" applyFont="1" applyBorder="1"/>
    <xf numFmtId="0" fontId="14" fillId="0" borderId="0" xfId="0" applyFont="1" applyBorder="1" applyAlignment="1">
      <alignment vertical="top" wrapText="1"/>
    </xf>
  </cellXfs>
  <cellStyles count="5">
    <cellStyle name="Comma" xfId="2" builtinId="3"/>
    <cellStyle name="Currency" xfId="3" builtinId="4"/>
    <cellStyle name="Hyperlink" xfId="1" builtinId="8"/>
    <cellStyle name="Normal" xfId="0" builtinId="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humanservices.hawaii.gov/wp-content/uploads/2024/07/ACF-118-CCDF-FFY-2025-2027-For-Hawaii.pdf" TargetMode="External"/><Relationship Id="rId7" Type="http://schemas.openxmlformats.org/officeDocument/2006/relationships/hyperlink" Target="https://www.nmececd.org/universal/%0astate%20dollars%20are%20used%20for%20families%20with%20income%20above%2085%25%20SMI" TargetMode="External"/><Relationship Id="rId2" Type="http://schemas.openxmlformats.org/officeDocument/2006/relationships/hyperlink" Target="https://www.maine.gov/dhhs/sites/maine.gov.dhhs/files/inline-files/ACF-118%20CCDF%20FFY%202025-2027%20For%20Maine.pdf"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www.maine.gov/dhhs/sites/maine.gov.dhhs/files/inline-files/85%25%20SMI%20increas%202023%20memo.pdf;%20State%20dollars%20pay%20for%20families%20above%2085%25%20SMI" TargetMode="External"/><Relationship Id="rId5" Type="http://schemas.openxmlformats.org/officeDocument/2006/relationships/hyperlink" Target="https://dcyf.mn.gov/sites/default/files/2025-02/25_27_Plan_Approved_version_111224.pdf" TargetMode="External"/><Relationship Id="rId4" Type="http://schemas.openxmlformats.org/officeDocument/2006/relationships/hyperlink" Target="https://drive.google.com/file/d/1zaT-E7tSLFKir9ANtSBRxy0f3T5sm-li/view"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humanservices.hawaii.gov/wp-content/uploads/2024/07/ACF-118-CCDF-FFY-2025-2027-For-Hawaii.pdf" TargetMode="External"/><Relationship Id="rId7" Type="http://schemas.openxmlformats.org/officeDocument/2006/relationships/hyperlink" Target="https://www.nmececd.org/universal/%0astate%20dollars%20are%20used%20for%20families%20with%20income%20above%2085%25%20SMI" TargetMode="External"/><Relationship Id="rId2" Type="http://schemas.openxmlformats.org/officeDocument/2006/relationships/hyperlink" Target="https://www.maine.gov/dhhs/sites/maine.gov.dhhs/files/inline-files/ACF-118%20CCDF%20FFY%202025-2027%20For%20Maine.pdf"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www.maine.gov/dhhs/sites/maine.gov.dhhs/files/inline-files/85%25%20SMI%20increas%202023%20memo.pdf;%20State%20dollars%20pay%20for%20families%20above%2085%25%20SMI" TargetMode="External"/><Relationship Id="rId5" Type="http://schemas.openxmlformats.org/officeDocument/2006/relationships/hyperlink" Target="https://dcyf.mn.gov/sites/default/files/2025-02/25_27_Plan_Approved_version_111224.pdf" TargetMode="External"/><Relationship Id="rId4" Type="http://schemas.openxmlformats.org/officeDocument/2006/relationships/hyperlink" Target="https://drive.google.com/file/d/1zaT-E7tSLFKir9ANtSBRxy0f3T5sm-li/view"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humanservices.hawaii.gov/wp-content/uploads/2024/07/ACF-118-CCDF-FFY-2025-2027-For-Hawaii.pdf" TargetMode="External"/><Relationship Id="rId7" Type="http://schemas.openxmlformats.org/officeDocument/2006/relationships/hyperlink" Target="https://www.nmececd.org/universal/%0astate%20dollars%20are%20used%20for%20families%20with%20income%20above%2085%25%20SMI" TargetMode="External"/><Relationship Id="rId2" Type="http://schemas.openxmlformats.org/officeDocument/2006/relationships/hyperlink" Target="https://www.maine.gov/dhhs/sites/maine.gov.dhhs/files/inline-files/ACF-118%20CCDF%20FFY%202025-2027%20For%20Maine.pdf"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www.maine.gov/dhhs/sites/maine.gov.dhhs/files/inline-files/85%25%20SMI%20increas%202023%20memo.pdf;%20State%20dollars%20pay%20for%20families%20above%2085%25%20SMI" TargetMode="External"/><Relationship Id="rId5" Type="http://schemas.openxmlformats.org/officeDocument/2006/relationships/hyperlink" Target="https://dcyf.mn.gov/sites/default/files/2025-02/25_27_Plan_Approved_version_111224.pdf" TargetMode="External"/><Relationship Id="rId4" Type="http://schemas.openxmlformats.org/officeDocument/2006/relationships/hyperlink" Target="https://drive.google.com/file/d/1zaT-E7tSLFKir9ANtSBRxy0f3T5sm-li/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D0D83-18C5-4C12-91BD-A26526282D77}">
  <sheetPr>
    <pageSetUpPr fitToPage="1"/>
  </sheetPr>
  <dimension ref="A1:Q73"/>
  <sheetViews>
    <sheetView tabSelected="1" workbookViewId="0">
      <selection activeCell="C5" sqref="C5"/>
    </sheetView>
  </sheetViews>
  <sheetFormatPr defaultRowHeight="14.4" x14ac:dyDescent="0.3"/>
  <cols>
    <col min="1" max="1" width="13.109375" style="16" customWidth="1"/>
    <col min="2" max="3" width="17.44140625" style="2" customWidth="1"/>
    <col min="4" max="4" width="34.21875" style="3" customWidth="1"/>
    <col min="5" max="5" width="34.5546875" style="3" customWidth="1"/>
    <col min="6" max="6" width="43.5546875" style="29" customWidth="1"/>
    <col min="7" max="9" width="9.21875" style="2"/>
    <col min="17" max="17" width="44.77734375" style="13" customWidth="1"/>
  </cols>
  <sheetData>
    <row r="1" spans="1:17" x14ac:dyDescent="0.3">
      <c r="A1" s="1" t="s">
        <v>164</v>
      </c>
      <c r="K1" s="4"/>
      <c r="Q1" s="5"/>
    </row>
    <row r="2" spans="1:17" x14ac:dyDescent="0.3">
      <c r="A2" s="6" t="s">
        <v>165</v>
      </c>
      <c r="K2" s="4"/>
      <c r="Q2" s="5"/>
    </row>
    <row r="3" spans="1:17" x14ac:dyDescent="0.3">
      <c r="A3" s="6" t="s">
        <v>188</v>
      </c>
      <c r="K3" s="7"/>
      <c r="Q3" s="5"/>
    </row>
    <row r="4" spans="1:17" x14ac:dyDescent="0.3">
      <c r="A4" s="6"/>
      <c r="K4" s="7"/>
      <c r="Q4" s="5"/>
    </row>
    <row r="5" spans="1:17" ht="57.6" x14ac:dyDescent="0.3">
      <c r="A5" s="8" t="s">
        <v>0</v>
      </c>
      <c r="B5" s="9" t="s">
        <v>166</v>
      </c>
      <c r="C5" s="9" t="s">
        <v>167</v>
      </c>
      <c r="D5" s="8" t="s">
        <v>1</v>
      </c>
      <c r="E5" s="8" t="s">
        <v>2</v>
      </c>
      <c r="F5" s="30" t="s">
        <v>3</v>
      </c>
      <c r="G5" s="3"/>
      <c r="H5" s="3"/>
      <c r="I5" s="3"/>
      <c r="J5" s="7"/>
      <c r="L5" s="7"/>
      <c r="M5" s="7"/>
      <c r="N5" s="7"/>
      <c r="O5" s="7"/>
      <c r="P5" s="7"/>
      <c r="Q5" s="7"/>
    </row>
    <row r="6" spans="1:17" ht="30.6" x14ac:dyDescent="0.3">
      <c r="A6" s="10" t="s">
        <v>4</v>
      </c>
      <c r="B6" s="19">
        <v>0.56000000000000005</v>
      </c>
      <c r="C6" s="17">
        <v>0.59</v>
      </c>
      <c r="D6" s="11" t="s">
        <v>5</v>
      </c>
      <c r="E6" s="11" t="s">
        <v>6</v>
      </c>
      <c r="F6" s="31" t="s">
        <v>7</v>
      </c>
      <c r="Q6"/>
    </row>
    <row r="7" spans="1:17" ht="24" x14ac:dyDescent="0.3">
      <c r="A7" s="10" t="s">
        <v>8</v>
      </c>
      <c r="B7" s="19">
        <v>0.85</v>
      </c>
      <c r="C7" s="17">
        <v>0.85</v>
      </c>
      <c r="D7" s="11" t="s">
        <v>9</v>
      </c>
      <c r="E7" s="11" t="s">
        <v>10</v>
      </c>
      <c r="F7" s="31" t="s">
        <v>11</v>
      </c>
      <c r="Q7"/>
    </row>
    <row r="8" spans="1:17" ht="24" x14ac:dyDescent="0.3">
      <c r="A8" s="10" t="s">
        <v>12</v>
      </c>
      <c r="B8" s="20">
        <v>0.52800000000000002</v>
      </c>
      <c r="C8" s="17">
        <v>0.85</v>
      </c>
      <c r="D8" s="11" t="s">
        <v>13</v>
      </c>
      <c r="E8" s="11"/>
      <c r="F8" s="31" t="s">
        <v>14</v>
      </c>
      <c r="Q8"/>
    </row>
    <row r="9" spans="1:17" ht="24" x14ac:dyDescent="0.3">
      <c r="A9" s="10" t="s">
        <v>15</v>
      </c>
      <c r="B9" s="19">
        <v>0.85</v>
      </c>
      <c r="C9" s="19">
        <v>0.85</v>
      </c>
      <c r="D9" s="11" t="s">
        <v>16</v>
      </c>
      <c r="E9" s="11"/>
      <c r="F9" s="32" t="s">
        <v>17</v>
      </c>
      <c r="Q9"/>
    </row>
    <row r="10" spans="1:17" ht="24" x14ac:dyDescent="0.3">
      <c r="A10" s="10" t="s">
        <v>18</v>
      </c>
      <c r="B10" s="19">
        <v>0.85</v>
      </c>
      <c r="C10" s="19">
        <v>0.85</v>
      </c>
      <c r="D10" s="11" t="s">
        <v>19</v>
      </c>
      <c r="E10" s="11" t="s">
        <v>20</v>
      </c>
      <c r="F10" s="31" t="s">
        <v>21</v>
      </c>
      <c r="Q10"/>
    </row>
    <row r="11" spans="1:17" ht="30.6" x14ac:dyDescent="0.3">
      <c r="A11" s="10" t="s">
        <v>22</v>
      </c>
      <c r="B11" s="19">
        <v>0.85</v>
      </c>
      <c r="C11" s="19">
        <v>0.85</v>
      </c>
      <c r="D11" s="11" t="s">
        <v>23</v>
      </c>
      <c r="E11" s="11" t="s">
        <v>24</v>
      </c>
      <c r="F11" s="33" t="s">
        <v>168</v>
      </c>
      <c r="Q11"/>
    </row>
    <row r="12" spans="1:17" ht="30.6" x14ac:dyDescent="0.3">
      <c r="A12" s="10" t="s">
        <v>25</v>
      </c>
      <c r="B12" s="19">
        <v>0.6</v>
      </c>
      <c r="C12" s="17">
        <v>0.65</v>
      </c>
      <c r="D12" s="11" t="s">
        <v>26</v>
      </c>
      <c r="E12" s="22" t="s">
        <v>176</v>
      </c>
      <c r="F12" s="31" t="s">
        <v>27</v>
      </c>
      <c r="Q12"/>
    </row>
    <row r="13" spans="1:17" ht="43.2" customHeight="1" x14ac:dyDescent="0.3">
      <c r="A13" s="10" t="s">
        <v>28</v>
      </c>
      <c r="B13" s="19">
        <v>0.54</v>
      </c>
      <c r="C13" s="18">
        <f>(79950/101386)</f>
        <v>0.78857041406111295</v>
      </c>
      <c r="D13" s="11" t="s">
        <v>29</v>
      </c>
      <c r="E13" s="11" t="s">
        <v>192</v>
      </c>
      <c r="F13" s="31" t="s">
        <v>191</v>
      </c>
      <c r="Q13"/>
    </row>
    <row r="14" spans="1:17" ht="30.6" x14ac:dyDescent="0.3">
      <c r="A14" s="10" t="s">
        <v>30</v>
      </c>
      <c r="B14" s="19">
        <v>0.57999999999999996</v>
      </c>
      <c r="C14" s="17">
        <v>0.85</v>
      </c>
      <c r="D14" s="11" t="s">
        <v>31</v>
      </c>
      <c r="E14" s="11" t="s">
        <v>32</v>
      </c>
      <c r="F14" s="31" t="s">
        <v>33</v>
      </c>
      <c r="Q14"/>
    </row>
    <row r="15" spans="1:17" ht="24" x14ac:dyDescent="0.3">
      <c r="A15" s="10" t="s">
        <v>34</v>
      </c>
      <c r="B15" s="20">
        <v>0.438</v>
      </c>
      <c r="C15" s="17">
        <v>0.85</v>
      </c>
      <c r="D15" s="11" t="s">
        <v>35</v>
      </c>
      <c r="E15" s="11" t="s">
        <v>177</v>
      </c>
      <c r="F15" s="31" t="s">
        <v>36</v>
      </c>
      <c r="Q15"/>
    </row>
    <row r="16" spans="1:17" ht="71.400000000000006" x14ac:dyDescent="0.3">
      <c r="A16" s="10" t="s">
        <v>37</v>
      </c>
      <c r="B16" s="19">
        <v>0.5</v>
      </c>
      <c r="C16" s="17">
        <v>0.85</v>
      </c>
      <c r="D16" s="11" t="s">
        <v>38</v>
      </c>
      <c r="E16" s="11" t="s">
        <v>39</v>
      </c>
      <c r="F16" s="31" t="s">
        <v>40</v>
      </c>
      <c r="Q16"/>
    </row>
    <row r="17" spans="1:17" ht="24" x14ac:dyDescent="0.3">
      <c r="A17" s="10" t="s">
        <v>41</v>
      </c>
      <c r="B17" s="19">
        <v>0.85</v>
      </c>
      <c r="C17" s="17">
        <v>0.85</v>
      </c>
      <c r="D17" s="11" t="s">
        <v>42</v>
      </c>
      <c r="E17" s="11"/>
      <c r="F17" s="32" t="s">
        <v>43</v>
      </c>
      <c r="Q17"/>
    </row>
    <row r="18" spans="1:17" ht="36" x14ac:dyDescent="0.3">
      <c r="A18" s="10" t="s">
        <v>44</v>
      </c>
      <c r="B18" s="19">
        <v>0.6</v>
      </c>
      <c r="C18" s="17">
        <v>0.68</v>
      </c>
      <c r="D18" s="11" t="s">
        <v>45</v>
      </c>
      <c r="E18" s="11"/>
      <c r="F18" s="31" t="s">
        <v>169</v>
      </c>
      <c r="Q18"/>
    </row>
    <row r="19" spans="1:17" ht="36" x14ac:dyDescent="0.3">
      <c r="A19" s="10" t="s">
        <v>46</v>
      </c>
      <c r="B19" s="19">
        <v>0.61</v>
      </c>
      <c r="C19" s="17">
        <v>0.7</v>
      </c>
      <c r="D19" s="11" t="s">
        <v>47</v>
      </c>
      <c r="E19" s="11"/>
      <c r="F19" s="31" t="s">
        <v>48</v>
      </c>
      <c r="Q19"/>
    </row>
    <row r="20" spans="1:17" ht="30.6" x14ac:dyDescent="0.3">
      <c r="A20" s="10" t="s">
        <v>49</v>
      </c>
      <c r="B20" s="20">
        <v>0.42899999999999999</v>
      </c>
      <c r="C20" s="17">
        <v>0.85</v>
      </c>
      <c r="D20" s="11" t="s">
        <v>50</v>
      </c>
      <c r="E20" s="11" t="s">
        <v>179</v>
      </c>
      <c r="F20" s="31" t="s">
        <v>51</v>
      </c>
      <c r="Q20"/>
    </row>
    <row r="21" spans="1:17" ht="30.6" x14ac:dyDescent="0.3">
      <c r="A21" s="10" t="s">
        <v>52</v>
      </c>
      <c r="B21" s="19">
        <v>0.47099999999999997</v>
      </c>
      <c r="C21" s="18">
        <v>0.66200000000000003</v>
      </c>
      <c r="D21" s="11" t="s">
        <v>53</v>
      </c>
      <c r="E21" s="11" t="s">
        <v>54</v>
      </c>
      <c r="F21" s="31" t="s">
        <v>55</v>
      </c>
      <c r="Q21"/>
    </row>
    <row r="22" spans="1:17" ht="24" x14ac:dyDescent="0.3">
      <c r="A22" s="10" t="s">
        <v>56</v>
      </c>
      <c r="B22" s="19">
        <v>0.85</v>
      </c>
      <c r="C22" s="17">
        <v>0.85</v>
      </c>
      <c r="D22" s="11" t="s">
        <v>57</v>
      </c>
      <c r="E22" s="11"/>
      <c r="F22" s="31" t="s">
        <v>170</v>
      </c>
      <c r="Q22"/>
    </row>
    <row r="23" spans="1:17" ht="61.2" x14ac:dyDescent="0.3">
      <c r="A23" s="10" t="s">
        <v>58</v>
      </c>
      <c r="B23" s="19">
        <v>0.85</v>
      </c>
      <c r="C23" s="17">
        <v>0.85</v>
      </c>
      <c r="D23" s="11" t="s">
        <v>59</v>
      </c>
      <c r="E23" s="11"/>
      <c r="F23" s="31" t="s">
        <v>60</v>
      </c>
      <c r="Q23"/>
    </row>
    <row r="24" spans="1:17" ht="24" x14ac:dyDescent="0.3">
      <c r="A24" s="10" t="s">
        <v>61</v>
      </c>
      <c r="B24" s="19">
        <v>0.85</v>
      </c>
      <c r="C24" s="17">
        <v>0.85</v>
      </c>
      <c r="D24" s="11" t="s">
        <v>62</v>
      </c>
      <c r="E24" s="11"/>
      <c r="F24" s="31" t="s">
        <v>171</v>
      </c>
      <c r="Q24"/>
    </row>
    <row r="25" spans="1:17" ht="43.2" x14ac:dyDescent="0.3">
      <c r="A25" s="10" t="s">
        <v>63</v>
      </c>
      <c r="B25" s="19">
        <v>1.25</v>
      </c>
      <c r="C25" s="17">
        <v>0.85</v>
      </c>
      <c r="D25" s="11" t="s">
        <v>64</v>
      </c>
      <c r="E25" s="23" t="s">
        <v>182</v>
      </c>
      <c r="F25" s="34" t="s">
        <v>65</v>
      </c>
      <c r="Q25"/>
    </row>
    <row r="26" spans="1:17" ht="36" x14ac:dyDescent="0.3">
      <c r="A26" s="10" t="s">
        <v>66</v>
      </c>
      <c r="B26" s="19">
        <v>0.6</v>
      </c>
      <c r="C26" s="17">
        <v>0.85</v>
      </c>
      <c r="D26" s="11" t="s">
        <v>67</v>
      </c>
      <c r="E26" s="11"/>
      <c r="F26" s="31" t="s">
        <v>68</v>
      </c>
      <c r="Q26"/>
    </row>
    <row r="27" spans="1:17" ht="24" x14ac:dyDescent="0.3">
      <c r="A27" s="10" t="s">
        <v>69</v>
      </c>
      <c r="B27" s="19">
        <v>0.5</v>
      </c>
      <c r="C27" s="17">
        <v>0.85</v>
      </c>
      <c r="D27" s="11" t="s">
        <v>70</v>
      </c>
      <c r="E27" s="11"/>
      <c r="F27" s="31" t="s">
        <v>71</v>
      </c>
      <c r="Q27"/>
    </row>
    <row r="28" spans="1:17" ht="72" x14ac:dyDescent="0.3">
      <c r="A28" s="10" t="s">
        <v>72</v>
      </c>
      <c r="B28" s="19">
        <v>0.56999999999999995</v>
      </c>
      <c r="C28" s="17">
        <v>0.63</v>
      </c>
      <c r="D28" s="11" t="s">
        <v>73</v>
      </c>
      <c r="E28" s="11"/>
      <c r="F28" s="31" t="s">
        <v>74</v>
      </c>
      <c r="Q28"/>
    </row>
    <row r="29" spans="1:17" ht="24" x14ac:dyDescent="0.3">
      <c r="A29" s="10" t="s">
        <v>75</v>
      </c>
      <c r="B29" s="19">
        <v>0.47</v>
      </c>
      <c r="C29" s="17">
        <v>0.67</v>
      </c>
      <c r="D29" s="11" t="s">
        <v>76</v>
      </c>
      <c r="E29" s="11" t="s">
        <v>77</v>
      </c>
      <c r="F29" s="33" t="s">
        <v>172</v>
      </c>
      <c r="Q29"/>
    </row>
    <row r="30" spans="1:17" ht="24" x14ac:dyDescent="0.3">
      <c r="A30" s="10" t="s">
        <v>78</v>
      </c>
      <c r="B30" s="19">
        <v>0.85</v>
      </c>
      <c r="C30" s="17">
        <v>0.85</v>
      </c>
      <c r="D30" s="11" t="s">
        <v>79</v>
      </c>
      <c r="E30" s="11" t="s">
        <v>80</v>
      </c>
      <c r="F30" s="31" t="s">
        <v>81</v>
      </c>
      <c r="Q30"/>
    </row>
    <row r="31" spans="1:17" ht="20.399999999999999" x14ac:dyDescent="0.3">
      <c r="A31" s="10" t="s">
        <v>82</v>
      </c>
      <c r="B31" s="19">
        <v>0.46</v>
      </c>
      <c r="C31" s="17">
        <v>0.85</v>
      </c>
      <c r="D31" s="11"/>
      <c r="E31" s="11" t="s">
        <v>83</v>
      </c>
      <c r="F31" s="31" t="s">
        <v>84</v>
      </c>
      <c r="Q31"/>
    </row>
    <row r="32" spans="1:17" ht="24" x14ac:dyDescent="0.3">
      <c r="A32" s="10" t="s">
        <v>85</v>
      </c>
      <c r="B32" s="20">
        <v>0.59499999999999997</v>
      </c>
      <c r="C32" s="21">
        <v>0.64359999999999995</v>
      </c>
      <c r="D32" s="11" t="s">
        <v>86</v>
      </c>
      <c r="E32" s="11"/>
      <c r="F32" s="31" t="s">
        <v>87</v>
      </c>
      <c r="Q32"/>
    </row>
    <row r="33" spans="1:17" ht="24" x14ac:dyDescent="0.3">
      <c r="A33" s="10" t="s">
        <v>88</v>
      </c>
      <c r="B33" s="19">
        <v>0.54</v>
      </c>
      <c r="C33" s="17">
        <v>0.57999999999999996</v>
      </c>
      <c r="D33" s="11" t="s">
        <v>89</v>
      </c>
      <c r="E33" s="11" t="s">
        <v>203</v>
      </c>
      <c r="F33" s="31" t="s">
        <v>90</v>
      </c>
      <c r="Q33"/>
    </row>
    <row r="34" spans="1:17" ht="36" x14ac:dyDescent="0.3">
      <c r="A34" s="10" t="s">
        <v>91</v>
      </c>
      <c r="B34" s="19">
        <v>0.85</v>
      </c>
      <c r="C34" s="17">
        <v>0.85</v>
      </c>
      <c r="D34" s="11" t="s">
        <v>92</v>
      </c>
      <c r="E34" s="11"/>
      <c r="F34" s="31" t="s">
        <v>93</v>
      </c>
      <c r="Q34"/>
    </row>
    <row r="35" spans="1:17" ht="28.8" x14ac:dyDescent="0.3">
      <c r="A35" s="10" t="s">
        <v>94</v>
      </c>
      <c r="B35" s="19">
        <v>0.85</v>
      </c>
      <c r="C35" s="17">
        <v>0.85</v>
      </c>
      <c r="D35" s="11" t="s">
        <v>95</v>
      </c>
      <c r="E35" s="11"/>
      <c r="F35" s="31" t="s">
        <v>96</v>
      </c>
      <c r="Q35"/>
    </row>
    <row r="36" spans="1:17" ht="24" x14ac:dyDescent="0.3">
      <c r="A36" s="10" t="s">
        <v>97</v>
      </c>
      <c r="B36" s="19">
        <v>0.42</v>
      </c>
      <c r="C36" s="17">
        <v>0.85</v>
      </c>
      <c r="D36" s="11" t="s">
        <v>98</v>
      </c>
      <c r="E36" s="11" t="s">
        <v>99</v>
      </c>
      <c r="F36" s="31" t="s">
        <v>100</v>
      </c>
      <c r="Q36"/>
    </row>
    <row r="37" spans="1:17" ht="48" x14ac:dyDescent="0.3">
      <c r="A37" s="10" t="s">
        <v>101</v>
      </c>
      <c r="B37" s="26" t="s">
        <v>185</v>
      </c>
      <c r="C37" s="26" t="s">
        <v>185</v>
      </c>
      <c r="D37" s="11" t="s">
        <v>102</v>
      </c>
      <c r="E37" s="12" t="s">
        <v>184</v>
      </c>
      <c r="F37" s="31" t="s">
        <v>103</v>
      </c>
      <c r="Q37"/>
    </row>
    <row r="38" spans="1:17" ht="24" x14ac:dyDescent="0.3">
      <c r="A38" s="10" t="s">
        <v>104</v>
      </c>
      <c r="B38" s="19">
        <v>0.85</v>
      </c>
      <c r="C38" s="17">
        <v>0.85</v>
      </c>
      <c r="D38" s="11" t="s">
        <v>105</v>
      </c>
      <c r="E38" s="11"/>
      <c r="F38" s="31" t="s">
        <v>173</v>
      </c>
      <c r="Q38"/>
    </row>
    <row r="39" spans="1:17" ht="36" x14ac:dyDescent="0.3">
      <c r="A39" s="10" t="s">
        <v>106</v>
      </c>
      <c r="B39" s="19">
        <v>0.67</v>
      </c>
      <c r="C39" s="17">
        <v>0.85</v>
      </c>
      <c r="D39" s="11" t="s">
        <v>107</v>
      </c>
      <c r="E39" s="11" t="s">
        <v>108</v>
      </c>
      <c r="F39" s="31" t="s">
        <v>109</v>
      </c>
      <c r="Q39"/>
    </row>
    <row r="40" spans="1:17" ht="24" x14ac:dyDescent="0.3">
      <c r="A40" s="10" t="s">
        <v>110</v>
      </c>
      <c r="B40" s="19">
        <v>0.75</v>
      </c>
      <c r="C40" s="17">
        <v>0.85</v>
      </c>
      <c r="D40" s="11" t="s">
        <v>111</v>
      </c>
      <c r="E40" s="11"/>
      <c r="F40" s="31" t="s">
        <v>112</v>
      </c>
      <c r="Q40"/>
    </row>
    <row r="41" spans="1:17" ht="24" x14ac:dyDescent="0.3">
      <c r="A41" s="10" t="s">
        <v>113</v>
      </c>
      <c r="B41" s="19">
        <f>(38642/94173)</f>
        <v>0.41032992471302815</v>
      </c>
      <c r="C41" s="17">
        <v>0.85</v>
      </c>
      <c r="D41" s="11" t="s">
        <v>114</v>
      </c>
      <c r="E41" s="11" t="s">
        <v>178</v>
      </c>
      <c r="F41" s="31" t="s">
        <v>115</v>
      </c>
      <c r="Q41"/>
    </row>
    <row r="42" spans="1:17" ht="36" x14ac:dyDescent="0.3">
      <c r="A42" s="10" t="s">
        <v>116</v>
      </c>
      <c r="B42" s="19">
        <v>0.85</v>
      </c>
      <c r="C42" s="17">
        <v>0.85</v>
      </c>
      <c r="D42" s="11" t="s">
        <v>117</v>
      </c>
      <c r="E42" s="11"/>
      <c r="F42" s="31" t="s">
        <v>118</v>
      </c>
      <c r="Q42"/>
    </row>
    <row r="43" spans="1:17" ht="24" x14ac:dyDescent="0.3">
      <c r="A43" s="10" t="s">
        <v>119</v>
      </c>
      <c r="B43" s="20">
        <v>0.57399999999999995</v>
      </c>
      <c r="C43" s="17">
        <v>0.85</v>
      </c>
      <c r="D43" s="11" t="s">
        <v>120</v>
      </c>
      <c r="E43" s="11"/>
      <c r="F43" s="31" t="s">
        <v>121</v>
      </c>
      <c r="Q43"/>
    </row>
    <row r="44" spans="1:17" ht="36" x14ac:dyDescent="0.3">
      <c r="A44" s="10" t="s">
        <v>122</v>
      </c>
      <c r="B44" s="19">
        <v>0.56999999999999995</v>
      </c>
      <c r="C44" s="17">
        <v>0.85</v>
      </c>
      <c r="D44" s="11" t="s">
        <v>123</v>
      </c>
      <c r="E44" s="11"/>
      <c r="F44" s="31" t="s">
        <v>124</v>
      </c>
      <c r="Q44"/>
    </row>
    <row r="45" spans="1:17" ht="60" x14ac:dyDescent="0.3">
      <c r="A45" s="10" t="s">
        <v>125</v>
      </c>
      <c r="B45" s="20">
        <v>0.66900000000000004</v>
      </c>
      <c r="C45" s="21">
        <v>0.76300000000000001</v>
      </c>
      <c r="D45" s="11" t="s">
        <v>126</v>
      </c>
      <c r="E45" s="11" t="s">
        <v>200</v>
      </c>
      <c r="F45" s="31" t="s">
        <v>127</v>
      </c>
      <c r="Q45"/>
    </row>
    <row r="46" spans="1:17" ht="24" x14ac:dyDescent="0.3">
      <c r="A46" s="10" t="s">
        <v>128</v>
      </c>
      <c r="B46" s="19">
        <v>0.85</v>
      </c>
      <c r="C46" s="17">
        <v>0.85</v>
      </c>
      <c r="D46" s="11" t="s">
        <v>129</v>
      </c>
      <c r="E46" s="11"/>
      <c r="F46" s="31" t="s">
        <v>130</v>
      </c>
      <c r="Q46"/>
    </row>
    <row r="47" spans="1:17" ht="20.399999999999999" x14ac:dyDescent="0.3">
      <c r="A47" s="10" t="s">
        <v>131</v>
      </c>
      <c r="B47" s="19">
        <v>0.67</v>
      </c>
      <c r="C47" s="17">
        <v>0.85</v>
      </c>
      <c r="D47" s="11" t="s">
        <v>132</v>
      </c>
      <c r="E47" s="11"/>
      <c r="F47" s="31" t="s">
        <v>133</v>
      </c>
      <c r="Q47"/>
    </row>
    <row r="48" spans="1:17" ht="36" x14ac:dyDescent="0.3">
      <c r="A48" s="10" t="s">
        <v>134</v>
      </c>
      <c r="B48" s="19">
        <v>0.85</v>
      </c>
      <c r="C48" s="17">
        <v>0.85</v>
      </c>
      <c r="D48" s="11" t="s">
        <v>135</v>
      </c>
      <c r="E48" s="11"/>
      <c r="F48" s="31" t="s">
        <v>136</v>
      </c>
      <c r="Q48"/>
    </row>
    <row r="49" spans="1:17" ht="36" x14ac:dyDescent="0.3">
      <c r="A49" s="10" t="s">
        <v>137</v>
      </c>
      <c r="B49" s="19">
        <v>0.85</v>
      </c>
      <c r="C49" s="17">
        <v>0.85</v>
      </c>
      <c r="D49" s="11" t="s">
        <v>138</v>
      </c>
      <c r="E49" s="11" t="s">
        <v>139</v>
      </c>
      <c r="F49" s="31" t="s">
        <v>140</v>
      </c>
      <c r="Q49"/>
    </row>
    <row r="50" spans="1:17" ht="51" x14ac:dyDescent="0.3">
      <c r="A50" s="10" t="s">
        <v>141</v>
      </c>
      <c r="B50" s="19">
        <v>0.5</v>
      </c>
      <c r="C50" s="17">
        <v>0.85</v>
      </c>
      <c r="D50" s="11" t="s">
        <v>142</v>
      </c>
      <c r="E50" s="22" t="s">
        <v>190</v>
      </c>
      <c r="F50" s="36"/>
      <c r="G50" s="36"/>
      <c r="H50" s="22"/>
      <c r="I50" s="22"/>
      <c r="Q50"/>
    </row>
    <row r="51" spans="1:17" ht="24" x14ac:dyDescent="0.3">
      <c r="A51" s="10" t="s">
        <v>144</v>
      </c>
      <c r="B51" s="19">
        <f>(153237/115552)</f>
        <v>1.3261302270839104</v>
      </c>
      <c r="C51" s="17">
        <v>0.85</v>
      </c>
      <c r="D51" s="11" t="s">
        <v>145</v>
      </c>
      <c r="E51" s="11" t="s">
        <v>183</v>
      </c>
      <c r="F51" s="31" t="s">
        <v>146</v>
      </c>
      <c r="Q51"/>
    </row>
    <row r="52" spans="1:17" ht="24" x14ac:dyDescent="0.3">
      <c r="A52" s="10" t="s">
        <v>147</v>
      </c>
      <c r="B52" s="19">
        <v>0.85</v>
      </c>
      <c r="C52" s="17">
        <v>0.85</v>
      </c>
      <c r="D52" s="11" t="s">
        <v>148</v>
      </c>
      <c r="E52" s="11" t="s">
        <v>149</v>
      </c>
      <c r="F52" s="31" t="s">
        <v>150</v>
      </c>
      <c r="Q52"/>
    </row>
    <row r="53" spans="1:17" ht="30.6" x14ac:dyDescent="0.3">
      <c r="A53" s="10" t="s">
        <v>151</v>
      </c>
      <c r="B53" s="19">
        <v>0.6</v>
      </c>
      <c r="C53" s="17">
        <v>0.65</v>
      </c>
      <c r="D53" s="11" t="s">
        <v>152</v>
      </c>
      <c r="E53" s="11" t="s">
        <v>153</v>
      </c>
      <c r="F53" s="31" t="s">
        <v>154</v>
      </c>
      <c r="Q53"/>
    </row>
    <row r="54" spans="1:17" ht="36" x14ac:dyDescent="0.3">
      <c r="A54" s="10" t="s">
        <v>155</v>
      </c>
      <c r="B54" s="19">
        <v>0.85</v>
      </c>
      <c r="C54" s="17">
        <v>0.85</v>
      </c>
      <c r="D54" s="11" t="s">
        <v>156</v>
      </c>
      <c r="E54" s="11" t="s">
        <v>157</v>
      </c>
      <c r="F54" s="31" t="s">
        <v>158</v>
      </c>
      <c r="Q54"/>
    </row>
    <row r="55" spans="1:17" ht="24" x14ac:dyDescent="0.3">
      <c r="A55" s="10" t="s">
        <v>159</v>
      </c>
      <c r="B55" s="19">
        <f>(53300/105864)</f>
        <v>0.50347615808962443</v>
      </c>
      <c r="C55" s="17">
        <v>0.85</v>
      </c>
      <c r="D55" s="11" t="s">
        <v>160</v>
      </c>
      <c r="E55" s="11" t="s">
        <v>180</v>
      </c>
      <c r="F55" s="31" t="s">
        <v>174</v>
      </c>
      <c r="Q55"/>
    </row>
    <row r="56" spans="1:17" ht="24" x14ac:dyDescent="0.3">
      <c r="A56" s="10" t="s">
        <v>161</v>
      </c>
      <c r="B56" s="19">
        <f>(46637/91968)</f>
        <v>0.50710029575504523</v>
      </c>
      <c r="C56" s="17">
        <v>0.85</v>
      </c>
      <c r="D56" s="11" t="s">
        <v>162</v>
      </c>
      <c r="E56" s="11" t="s">
        <v>181</v>
      </c>
      <c r="F56" s="31" t="s">
        <v>175</v>
      </c>
      <c r="Q56"/>
    </row>
    <row r="57" spans="1:17" x14ac:dyDescent="0.3">
      <c r="A57" s="3"/>
      <c r="F57" s="35"/>
      <c r="Q57"/>
    </row>
    <row r="58" spans="1:17" x14ac:dyDescent="0.3">
      <c r="A58" s="14" t="s">
        <v>188</v>
      </c>
      <c r="F58" s="35"/>
      <c r="Q58"/>
    </row>
    <row r="59" spans="1:17" x14ac:dyDescent="0.3">
      <c r="A59" s="15" t="s">
        <v>163</v>
      </c>
      <c r="F59" s="35"/>
      <c r="Q59"/>
    </row>
    <row r="60" spans="1:17" x14ac:dyDescent="0.3">
      <c r="A60" s="15"/>
      <c r="F60" s="35"/>
      <c r="Q60"/>
    </row>
    <row r="61" spans="1:17" x14ac:dyDescent="0.3">
      <c r="A61" s="15" t="s">
        <v>193</v>
      </c>
      <c r="F61" s="35"/>
      <c r="Q61"/>
    </row>
    <row r="62" spans="1:17" x14ac:dyDescent="0.3">
      <c r="A62" s="15" t="s">
        <v>191</v>
      </c>
      <c r="F62" s="35"/>
      <c r="Q62"/>
    </row>
    <row r="63" spans="1:17" x14ac:dyDescent="0.3">
      <c r="A63" s="15"/>
      <c r="F63" s="35"/>
      <c r="Q63"/>
    </row>
    <row r="64" spans="1:17" x14ac:dyDescent="0.3">
      <c r="A64" s="27" t="s">
        <v>204</v>
      </c>
      <c r="B64" s="24"/>
      <c r="C64" s="24"/>
      <c r="D64" s="25"/>
      <c r="E64" s="25"/>
      <c r="F64" s="35"/>
      <c r="G64" s="24"/>
      <c r="H64" s="24"/>
      <c r="I64" s="24"/>
      <c r="Q64"/>
    </row>
    <row r="65" spans="1:17" x14ac:dyDescent="0.3">
      <c r="A65" s="28" t="s">
        <v>186</v>
      </c>
      <c r="B65" s="24"/>
      <c r="C65" s="24"/>
      <c r="D65" s="25"/>
      <c r="E65" s="25"/>
      <c r="F65" s="35"/>
      <c r="G65" s="24"/>
      <c r="H65" s="24"/>
      <c r="I65" s="24"/>
      <c r="Q65"/>
    </row>
    <row r="66" spans="1:17" x14ac:dyDescent="0.3">
      <c r="A66" s="28" t="s">
        <v>187</v>
      </c>
      <c r="B66" s="24"/>
      <c r="C66" s="24"/>
      <c r="D66" s="25"/>
      <c r="E66" s="25"/>
      <c r="F66" s="35"/>
      <c r="G66" s="24"/>
      <c r="H66" s="24"/>
      <c r="I66" s="24"/>
      <c r="Q66"/>
    </row>
    <row r="67" spans="1:17" x14ac:dyDescent="0.3">
      <c r="A67" s="15"/>
      <c r="B67" s="24"/>
      <c r="C67" s="24"/>
      <c r="D67" s="25"/>
      <c r="E67" s="25"/>
      <c r="F67" s="35"/>
      <c r="G67" s="24"/>
      <c r="H67" s="24"/>
      <c r="I67" s="24"/>
      <c r="Q67"/>
    </row>
    <row r="68" spans="1:17" x14ac:dyDescent="0.3">
      <c r="A68" s="15" t="s">
        <v>202</v>
      </c>
      <c r="B68" s="24"/>
      <c r="C68" s="24"/>
      <c r="D68" s="25"/>
      <c r="E68" s="25"/>
      <c r="F68" s="35"/>
      <c r="G68" s="24"/>
      <c r="H68" s="24"/>
      <c r="I68" s="24"/>
      <c r="Q68"/>
    </row>
    <row r="69" spans="1:17" x14ac:dyDescent="0.3">
      <c r="A69" s="2" t="s">
        <v>201</v>
      </c>
      <c r="Q69"/>
    </row>
    <row r="70" spans="1:17" x14ac:dyDescent="0.3">
      <c r="A70" s="15" t="s">
        <v>189</v>
      </c>
      <c r="B70" s="24"/>
      <c r="C70" s="24"/>
      <c r="D70" s="25"/>
      <c r="E70" s="25"/>
      <c r="F70" s="35"/>
      <c r="G70" s="24"/>
      <c r="H70" s="24"/>
      <c r="I70" s="24"/>
      <c r="Q70"/>
    </row>
    <row r="71" spans="1:17" x14ac:dyDescent="0.3">
      <c r="A71" s="15" t="s">
        <v>143</v>
      </c>
      <c r="F71" s="35"/>
      <c r="Q71"/>
    </row>
    <row r="72" spans="1:17" x14ac:dyDescent="0.3">
      <c r="A72" s="15"/>
      <c r="F72" s="35"/>
      <c r="Q72"/>
    </row>
    <row r="73" spans="1:17" x14ac:dyDescent="0.3">
      <c r="A73" s="2"/>
      <c r="F73" s="35"/>
      <c r="Q73"/>
    </row>
  </sheetData>
  <hyperlinks>
    <hyperlink ref="F9" r:id="rId1" xr:uid="{19FDE35D-87CC-44EA-B330-8789BA65CBD4}"/>
    <hyperlink ref="F25" r:id="rId2" display="https://www.maine.gov/dhhs/sites/maine.gov.dhhs/files/inline-files/ACF-118 CCDF FFY 2025-2027 For Maine.pdf" xr:uid="{4D768868-C341-402C-AD0E-BE476475FF2D}"/>
    <hyperlink ref="F17" r:id="rId3" xr:uid="{A44A8B21-ED8D-41DD-805F-D5FB6280F7D0}"/>
    <hyperlink ref="F11" r:id="rId4" xr:uid="{D67367CC-99C6-442E-87F5-93474DD455A0}"/>
    <hyperlink ref="F29" r:id="rId5" xr:uid="{10869CE2-941B-470F-A9BD-9425A678C9BE}"/>
    <hyperlink ref="E25" r:id="rId6" xr:uid="{4F245DCE-EA1F-44E0-B0D8-D2072809F85E}"/>
    <hyperlink ref="E37" r:id="rId7" xr:uid="{739F6808-DFBE-4E8B-BCDA-33FCC4EA4B0E}"/>
  </hyperlinks>
  <pageMargins left="0.2" right="0.2" top="0.5" bottom="0.5" header="0.3" footer="0.3"/>
  <pageSetup scale="84" fitToHeight="0"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18DC4-0FB2-480B-85DC-87F0FE45827A}">
  <dimension ref="A1:Q73"/>
  <sheetViews>
    <sheetView workbookViewId="0">
      <selection sqref="A1:H1048576"/>
    </sheetView>
  </sheetViews>
  <sheetFormatPr defaultRowHeight="14.4" x14ac:dyDescent="0.3"/>
  <cols>
    <col min="1" max="1" width="13.109375" style="16" customWidth="1"/>
    <col min="2" max="3" width="17.44140625" style="2" customWidth="1"/>
    <col min="4" max="4" width="34.21875" style="3" customWidth="1"/>
    <col min="5" max="5" width="34.5546875" style="3" customWidth="1"/>
    <col min="6" max="6" width="43.5546875" style="29" customWidth="1"/>
    <col min="7" max="8" width="8.88671875" style="2"/>
  </cols>
  <sheetData>
    <row r="1" spans="1:17" x14ac:dyDescent="0.3">
      <c r="A1" s="1" t="s">
        <v>164</v>
      </c>
    </row>
    <row r="2" spans="1:17" x14ac:dyDescent="0.3">
      <c r="A2" s="6" t="s">
        <v>165</v>
      </c>
    </row>
    <row r="3" spans="1:17" x14ac:dyDescent="0.3">
      <c r="A3" s="6" t="s">
        <v>188</v>
      </c>
      <c r="I3" s="24"/>
      <c r="K3" s="7"/>
      <c r="Q3" s="13"/>
    </row>
    <row r="4" spans="1:17" x14ac:dyDescent="0.3">
      <c r="A4" s="6"/>
    </row>
    <row r="5" spans="1:17" ht="57.6" x14ac:dyDescent="0.3">
      <c r="A5" s="8" t="s">
        <v>0</v>
      </c>
      <c r="B5" s="9" t="s">
        <v>166</v>
      </c>
      <c r="C5" s="9" t="s">
        <v>167</v>
      </c>
      <c r="D5" s="8" t="s">
        <v>1</v>
      </c>
      <c r="E5" s="8" t="s">
        <v>2</v>
      </c>
      <c r="F5" s="30" t="s">
        <v>3</v>
      </c>
      <c r="G5" s="3"/>
      <c r="H5" s="3"/>
    </row>
    <row r="6" spans="1:17" ht="60" x14ac:dyDescent="0.3">
      <c r="A6" s="10" t="s">
        <v>101</v>
      </c>
      <c r="B6" s="26" t="s">
        <v>185</v>
      </c>
      <c r="C6" s="26" t="s">
        <v>185</v>
      </c>
      <c r="D6" s="11" t="s">
        <v>102</v>
      </c>
      <c r="E6" s="12" t="s">
        <v>184</v>
      </c>
      <c r="F6" s="31" t="s">
        <v>103</v>
      </c>
    </row>
    <row r="7" spans="1:17" ht="36" x14ac:dyDescent="0.3">
      <c r="A7" s="10" t="s">
        <v>144</v>
      </c>
      <c r="B7" s="19">
        <f>(153237/115552)</f>
        <v>1.3261302270839104</v>
      </c>
      <c r="C7" s="17">
        <v>0.85</v>
      </c>
      <c r="D7" s="11" t="s">
        <v>145</v>
      </c>
      <c r="E7" s="11" t="s">
        <v>183</v>
      </c>
      <c r="F7" s="31" t="s">
        <v>146</v>
      </c>
    </row>
    <row r="8" spans="1:17" ht="43.2" x14ac:dyDescent="0.3">
      <c r="A8" s="10" t="s">
        <v>63</v>
      </c>
      <c r="B8" s="19">
        <v>1.25</v>
      </c>
      <c r="C8" s="17">
        <v>0.85</v>
      </c>
      <c r="D8" s="11" t="s">
        <v>64</v>
      </c>
      <c r="E8" s="23" t="s">
        <v>182</v>
      </c>
      <c r="F8" s="32" t="s">
        <v>65</v>
      </c>
    </row>
    <row r="9" spans="1:17" ht="24" x14ac:dyDescent="0.3">
      <c r="A9" s="10" t="s">
        <v>8</v>
      </c>
      <c r="B9" s="19">
        <v>0.85</v>
      </c>
      <c r="C9" s="17">
        <v>0.85</v>
      </c>
      <c r="D9" s="11" t="s">
        <v>9</v>
      </c>
      <c r="E9" s="11" t="s">
        <v>10</v>
      </c>
      <c r="F9" s="31" t="s">
        <v>11</v>
      </c>
    </row>
    <row r="10" spans="1:17" ht="24" x14ac:dyDescent="0.3">
      <c r="A10" s="10" t="s">
        <v>15</v>
      </c>
      <c r="B10" s="19">
        <v>0.85</v>
      </c>
      <c r="C10" s="19">
        <v>0.85</v>
      </c>
      <c r="D10" s="11" t="s">
        <v>16</v>
      </c>
      <c r="E10" s="11"/>
      <c r="F10" s="32" t="s">
        <v>17</v>
      </c>
    </row>
    <row r="11" spans="1:17" ht="24" x14ac:dyDescent="0.3">
      <c r="A11" s="10" t="s">
        <v>18</v>
      </c>
      <c r="B11" s="19">
        <v>0.85</v>
      </c>
      <c r="C11" s="19">
        <v>0.85</v>
      </c>
      <c r="D11" s="11" t="s">
        <v>19</v>
      </c>
      <c r="E11" s="11" t="s">
        <v>20</v>
      </c>
      <c r="F11" s="31" t="s">
        <v>21</v>
      </c>
    </row>
    <row r="12" spans="1:17" ht="30.6" x14ac:dyDescent="0.3">
      <c r="A12" s="10" t="s">
        <v>22</v>
      </c>
      <c r="B12" s="19">
        <v>0.85</v>
      </c>
      <c r="C12" s="19">
        <v>0.85</v>
      </c>
      <c r="D12" s="11" t="s">
        <v>23</v>
      </c>
      <c r="E12" s="61" t="s">
        <v>24</v>
      </c>
      <c r="F12" s="33" t="s">
        <v>168</v>
      </c>
    </row>
    <row r="13" spans="1:17" ht="36" x14ac:dyDescent="0.3">
      <c r="A13" s="10" t="s">
        <v>41</v>
      </c>
      <c r="B13" s="19">
        <v>0.85</v>
      </c>
      <c r="C13" s="17">
        <v>0.85</v>
      </c>
      <c r="D13" s="11" t="s">
        <v>42</v>
      </c>
      <c r="E13" s="11"/>
      <c r="F13" s="32" t="s">
        <v>43</v>
      </c>
    </row>
    <row r="14" spans="1:17" ht="36" x14ac:dyDescent="0.3">
      <c r="A14" s="10" t="s">
        <v>56</v>
      </c>
      <c r="B14" s="19">
        <v>0.85</v>
      </c>
      <c r="C14" s="17">
        <v>0.85</v>
      </c>
      <c r="D14" s="11" t="s">
        <v>57</v>
      </c>
      <c r="E14" s="11"/>
      <c r="F14" s="31" t="s">
        <v>170</v>
      </c>
    </row>
    <row r="15" spans="1:17" ht="61.2" x14ac:dyDescent="0.3">
      <c r="A15" s="10" t="s">
        <v>58</v>
      </c>
      <c r="B15" s="19">
        <v>0.85</v>
      </c>
      <c r="C15" s="17">
        <v>0.85</v>
      </c>
      <c r="D15" s="11" t="s">
        <v>59</v>
      </c>
      <c r="E15" s="11"/>
      <c r="F15" s="31" t="s">
        <v>60</v>
      </c>
    </row>
    <row r="16" spans="1:17" ht="36" x14ac:dyDescent="0.3">
      <c r="A16" s="10" t="s">
        <v>61</v>
      </c>
      <c r="B16" s="19">
        <v>0.85</v>
      </c>
      <c r="C16" s="17">
        <v>0.85</v>
      </c>
      <c r="D16" s="11" t="s">
        <v>62</v>
      </c>
      <c r="E16" s="11"/>
      <c r="F16" s="31" t="s">
        <v>171</v>
      </c>
    </row>
    <row r="17" spans="1:6" ht="36" x14ac:dyDescent="0.3">
      <c r="A17" s="10" t="s">
        <v>78</v>
      </c>
      <c r="B17" s="19">
        <v>0.85</v>
      </c>
      <c r="C17" s="17">
        <v>0.85</v>
      </c>
      <c r="D17" s="11" t="s">
        <v>79</v>
      </c>
      <c r="E17" s="11" t="s">
        <v>80</v>
      </c>
      <c r="F17" s="31" t="s">
        <v>81</v>
      </c>
    </row>
    <row r="18" spans="1:6" ht="48" x14ac:dyDescent="0.3">
      <c r="A18" s="10" t="s">
        <v>91</v>
      </c>
      <c r="B18" s="19">
        <v>0.85</v>
      </c>
      <c r="C18" s="17">
        <v>0.85</v>
      </c>
      <c r="D18" s="11" t="s">
        <v>92</v>
      </c>
      <c r="E18" s="11"/>
      <c r="F18" s="31" t="s">
        <v>93</v>
      </c>
    </row>
    <row r="19" spans="1:6" ht="28.8" x14ac:dyDescent="0.3">
      <c r="A19" s="10" t="s">
        <v>94</v>
      </c>
      <c r="B19" s="19">
        <v>0.85</v>
      </c>
      <c r="C19" s="17">
        <v>0.85</v>
      </c>
      <c r="D19" s="11" t="s">
        <v>95</v>
      </c>
      <c r="E19" s="11"/>
      <c r="F19" s="31" t="s">
        <v>96</v>
      </c>
    </row>
    <row r="20" spans="1:6" ht="24" x14ac:dyDescent="0.3">
      <c r="A20" s="10" t="s">
        <v>104</v>
      </c>
      <c r="B20" s="19">
        <v>0.85</v>
      </c>
      <c r="C20" s="17">
        <v>0.85</v>
      </c>
      <c r="D20" s="11" t="s">
        <v>105</v>
      </c>
      <c r="E20" s="11"/>
      <c r="F20" s="31" t="s">
        <v>173</v>
      </c>
    </row>
    <row r="21" spans="1:6" ht="48" x14ac:dyDescent="0.3">
      <c r="A21" s="10" t="s">
        <v>116</v>
      </c>
      <c r="B21" s="19">
        <v>0.85</v>
      </c>
      <c r="C21" s="17">
        <v>0.85</v>
      </c>
      <c r="D21" s="11" t="s">
        <v>117</v>
      </c>
      <c r="E21" s="11"/>
      <c r="F21" s="31" t="s">
        <v>118</v>
      </c>
    </row>
    <row r="22" spans="1:6" ht="36" x14ac:dyDescent="0.3">
      <c r="A22" s="10" t="s">
        <v>128</v>
      </c>
      <c r="B22" s="19">
        <v>0.85</v>
      </c>
      <c r="C22" s="17">
        <v>0.85</v>
      </c>
      <c r="D22" s="11" t="s">
        <v>129</v>
      </c>
      <c r="E22" s="11"/>
      <c r="F22" s="31" t="s">
        <v>130</v>
      </c>
    </row>
    <row r="23" spans="1:6" ht="48" x14ac:dyDescent="0.3">
      <c r="A23" s="10" t="s">
        <v>134</v>
      </c>
      <c r="B23" s="19">
        <v>0.85</v>
      </c>
      <c r="C23" s="17">
        <v>0.85</v>
      </c>
      <c r="D23" s="11" t="s">
        <v>135</v>
      </c>
      <c r="E23" s="11"/>
      <c r="F23" s="31" t="s">
        <v>136</v>
      </c>
    </row>
    <row r="24" spans="1:6" ht="36" x14ac:dyDescent="0.3">
      <c r="A24" s="10" t="s">
        <v>137</v>
      </c>
      <c r="B24" s="19">
        <v>0.85</v>
      </c>
      <c r="C24" s="17">
        <v>0.85</v>
      </c>
      <c r="D24" s="11" t="s">
        <v>138</v>
      </c>
      <c r="E24" s="11" t="s">
        <v>139</v>
      </c>
      <c r="F24" s="31" t="s">
        <v>140</v>
      </c>
    </row>
    <row r="25" spans="1:6" ht="24" x14ac:dyDescent="0.3">
      <c r="A25" s="10" t="s">
        <v>147</v>
      </c>
      <c r="B25" s="19">
        <v>0.85</v>
      </c>
      <c r="C25" s="17">
        <v>0.85</v>
      </c>
      <c r="D25" s="11" t="s">
        <v>148</v>
      </c>
      <c r="E25" s="11" t="s">
        <v>149</v>
      </c>
      <c r="F25" s="63" t="s">
        <v>150</v>
      </c>
    </row>
    <row r="26" spans="1:6" ht="36" x14ac:dyDescent="0.3">
      <c r="A26" s="10" t="s">
        <v>155</v>
      </c>
      <c r="B26" s="19">
        <v>0.85</v>
      </c>
      <c r="C26" s="17">
        <v>0.85</v>
      </c>
      <c r="D26" s="11" t="s">
        <v>156</v>
      </c>
      <c r="E26" s="11" t="s">
        <v>157</v>
      </c>
      <c r="F26" s="31" t="s">
        <v>158</v>
      </c>
    </row>
    <row r="27" spans="1:6" ht="24" x14ac:dyDescent="0.3">
      <c r="A27" s="10" t="s">
        <v>110</v>
      </c>
      <c r="B27" s="19">
        <v>0.75</v>
      </c>
      <c r="C27" s="17">
        <v>0.85</v>
      </c>
      <c r="D27" s="11" t="s">
        <v>111</v>
      </c>
      <c r="E27" s="11"/>
      <c r="F27" s="31" t="s">
        <v>112</v>
      </c>
    </row>
    <row r="28" spans="1:6" ht="48" x14ac:dyDescent="0.3">
      <c r="A28" s="10" t="s">
        <v>106</v>
      </c>
      <c r="B28" s="19">
        <v>0.67</v>
      </c>
      <c r="C28" s="17">
        <v>0.85</v>
      </c>
      <c r="D28" s="11" t="s">
        <v>107</v>
      </c>
      <c r="E28" s="11" t="s">
        <v>108</v>
      </c>
      <c r="F28" s="31" t="s">
        <v>109</v>
      </c>
    </row>
    <row r="29" spans="1:6" ht="20.399999999999999" x14ac:dyDescent="0.3">
      <c r="A29" s="10" t="s">
        <v>131</v>
      </c>
      <c r="B29" s="19">
        <v>0.67</v>
      </c>
      <c r="C29" s="17">
        <v>0.85</v>
      </c>
      <c r="D29" s="11" t="s">
        <v>132</v>
      </c>
      <c r="E29" s="11"/>
      <c r="F29" s="31" t="s">
        <v>133</v>
      </c>
    </row>
    <row r="30" spans="1:6" ht="36" x14ac:dyDescent="0.3">
      <c r="A30" s="10" t="s">
        <v>66</v>
      </c>
      <c r="B30" s="19">
        <v>0.6</v>
      </c>
      <c r="C30" s="17">
        <v>0.85</v>
      </c>
      <c r="D30" s="11" t="s">
        <v>67</v>
      </c>
      <c r="E30" s="11"/>
      <c r="F30" s="31" t="s">
        <v>68</v>
      </c>
    </row>
    <row r="31" spans="1:6" ht="36" x14ac:dyDescent="0.3">
      <c r="A31" s="10" t="s">
        <v>30</v>
      </c>
      <c r="B31" s="19">
        <v>0.57999999999999996</v>
      </c>
      <c r="C31" s="17">
        <v>0.85</v>
      </c>
      <c r="D31" s="11" t="s">
        <v>31</v>
      </c>
      <c r="E31" s="11" t="s">
        <v>32</v>
      </c>
      <c r="F31" s="31" t="s">
        <v>33</v>
      </c>
    </row>
    <row r="32" spans="1:6" ht="36" x14ac:dyDescent="0.3">
      <c r="A32" s="10" t="s">
        <v>119</v>
      </c>
      <c r="B32" s="20">
        <v>0.57399999999999995</v>
      </c>
      <c r="C32" s="17">
        <v>0.85</v>
      </c>
      <c r="D32" s="11" t="s">
        <v>120</v>
      </c>
      <c r="E32" s="11"/>
      <c r="F32" s="31" t="s">
        <v>121</v>
      </c>
    </row>
    <row r="33" spans="1:6" ht="48" x14ac:dyDescent="0.3">
      <c r="A33" s="10" t="s">
        <v>122</v>
      </c>
      <c r="B33" s="19">
        <v>0.56999999999999995</v>
      </c>
      <c r="C33" s="17">
        <v>0.85</v>
      </c>
      <c r="D33" s="11" t="s">
        <v>123</v>
      </c>
      <c r="E33" s="11"/>
      <c r="F33" s="31" t="s">
        <v>124</v>
      </c>
    </row>
    <row r="34" spans="1:6" ht="36" x14ac:dyDescent="0.3">
      <c r="A34" s="10" t="s">
        <v>12</v>
      </c>
      <c r="B34" s="20">
        <v>0.52800000000000002</v>
      </c>
      <c r="C34" s="17">
        <v>0.85</v>
      </c>
      <c r="D34" s="11" t="s">
        <v>13</v>
      </c>
      <c r="E34" s="11"/>
      <c r="F34" s="31" t="s">
        <v>14</v>
      </c>
    </row>
    <row r="35" spans="1:6" ht="24" x14ac:dyDescent="0.3">
      <c r="A35" s="10" t="s">
        <v>161</v>
      </c>
      <c r="B35" s="19">
        <f>(46637/91968)</f>
        <v>0.50710029575504523</v>
      </c>
      <c r="C35" s="17">
        <v>0.85</v>
      </c>
      <c r="D35" s="11" t="s">
        <v>162</v>
      </c>
      <c r="E35" s="11" t="s">
        <v>181</v>
      </c>
      <c r="F35" s="31" t="s">
        <v>175</v>
      </c>
    </row>
    <row r="36" spans="1:6" ht="24" x14ac:dyDescent="0.3">
      <c r="A36" s="10" t="s">
        <v>159</v>
      </c>
      <c r="B36" s="19">
        <f>(53300/105864)</f>
        <v>0.50347615808962443</v>
      </c>
      <c r="C36" s="17">
        <v>0.85</v>
      </c>
      <c r="D36" s="11" t="s">
        <v>160</v>
      </c>
      <c r="E36" s="11" t="s">
        <v>180</v>
      </c>
      <c r="F36" s="31" t="s">
        <v>174</v>
      </c>
    </row>
    <row r="37" spans="1:6" ht="71.400000000000006" x14ac:dyDescent="0.3">
      <c r="A37" s="10" t="s">
        <v>37</v>
      </c>
      <c r="B37" s="19">
        <v>0.5</v>
      </c>
      <c r="C37" s="17">
        <v>0.85</v>
      </c>
      <c r="D37" s="11" t="s">
        <v>38</v>
      </c>
      <c r="E37" s="11" t="s">
        <v>39</v>
      </c>
      <c r="F37" s="31" t="s">
        <v>40</v>
      </c>
    </row>
    <row r="38" spans="1:6" ht="24" x14ac:dyDescent="0.3">
      <c r="A38" s="10" t="s">
        <v>69</v>
      </c>
      <c r="B38" s="19">
        <v>0.5</v>
      </c>
      <c r="C38" s="17">
        <v>0.85</v>
      </c>
      <c r="D38" s="11" t="s">
        <v>70</v>
      </c>
      <c r="E38" s="11"/>
      <c r="F38" s="31" t="s">
        <v>71</v>
      </c>
    </row>
    <row r="39" spans="1:6" ht="51" x14ac:dyDescent="0.3">
      <c r="A39" s="10" t="s">
        <v>141</v>
      </c>
      <c r="B39" s="19">
        <v>0.5</v>
      </c>
      <c r="C39" s="17">
        <v>0.85</v>
      </c>
      <c r="D39" s="11" t="s">
        <v>142</v>
      </c>
      <c r="E39" s="11" t="s">
        <v>190</v>
      </c>
      <c r="F39" s="62"/>
    </row>
    <row r="40" spans="1:6" ht="24" x14ac:dyDescent="0.3">
      <c r="A40" s="10" t="s">
        <v>82</v>
      </c>
      <c r="B40" s="19">
        <v>0.46</v>
      </c>
      <c r="C40" s="17">
        <v>0.85</v>
      </c>
      <c r="D40" s="11"/>
      <c r="E40" s="11" t="s">
        <v>83</v>
      </c>
      <c r="F40" s="31" t="s">
        <v>84</v>
      </c>
    </row>
    <row r="41" spans="1:6" ht="24" x14ac:dyDescent="0.3">
      <c r="A41" s="10" t="s">
        <v>34</v>
      </c>
      <c r="B41" s="20">
        <v>0.438</v>
      </c>
      <c r="C41" s="17">
        <v>0.85</v>
      </c>
      <c r="D41" s="11" t="s">
        <v>35</v>
      </c>
      <c r="E41" s="11" t="s">
        <v>177</v>
      </c>
      <c r="F41" s="31" t="s">
        <v>36</v>
      </c>
    </row>
    <row r="42" spans="1:6" ht="30.6" x14ac:dyDescent="0.3">
      <c r="A42" s="10" t="s">
        <v>49</v>
      </c>
      <c r="B42" s="20">
        <v>0.42899999999999999</v>
      </c>
      <c r="C42" s="17">
        <v>0.85</v>
      </c>
      <c r="D42" s="11" t="s">
        <v>50</v>
      </c>
      <c r="E42" s="11" t="s">
        <v>179</v>
      </c>
      <c r="F42" s="31" t="s">
        <v>51</v>
      </c>
    </row>
    <row r="43" spans="1:6" ht="36" x14ac:dyDescent="0.3">
      <c r="A43" s="10" t="s">
        <v>97</v>
      </c>
      <c r="B43" s="19">
        <v>0.42</v>
      </c>
      <c r="C43" s="17">
        <v>0.85</v>
      </c>
      <c r="D43" s="11" t="s">
        <v>98</v>
      </c>
      <c r="E43" s="11" t="s">
        <v>99</v>
      </c>
      <c r="F43" s="31" t="s">
        <v>100</v>
      </c>
    </row>
    <row r="44" spans="1:6" ht="36" x14ac:dyDescent="0.3">
      <c r="A44" s="10" t="s">
        <v>113</v>
      </c>
      <c r="B44" s="19">
        <f>(38642/94173)</f>
        <v>0.41032992471302815</v>
      </c>
      <c r="C44" s="17">
        <v>0.85</v>
      </c>
      <c r="D44" s="11" t="s">
        <v>114</v>
      </c>
      <c r="E44" s="11" t="s">
        <v>178</v>
      </c>
      <c r="F44" s="31" t="s">
        <v>115</v>
      </c>
    </row>
    <row r="45" spans="1:6" ht="30.6" x14ac:dyDescent="0.3">
      <c r="A45" s="10" t="s">
        <v>28</v>
      </c>
      <c r="B45" s="19">
        <v>0.54</v>
      </c>
      <c r="C45" s="18">
        <f>(79950/101386)</f>
        <v>0.78857041406111295</v>
      </c>
      <c r="D45" s="11" t="s">
        <v>29</v>
      </c>
      <c r="E45" s="11" t="s">
        <v>192</v>
      </c>
      <c r="F45" s="31" t="s">
        <v>191</v>
      </c>
    </row>
    <row r="46" spans="1:6" ht="60" x14ac:dyDescent="0.3">
      <c r="A46" s="10" t="s">
        <v>125</v>
      </c>
      <c r="B46" s="20">
        <v>0.66900000000000004</v>
      </c>
      <c r="C46" s="21">
        <v>0.76300000000000001</v>
      </c>
      <c r="D46" s="11" t="s">
        <v>126</v>
      </c>
      <c r="E46" s="11" t="s">
        <v>200</v>
      </c>
      <c r="F46" s="31" t="s">
        <v>127</v>
      </c>
    </row>
    <row r="47" spans="1:6" ht="36" x14ac:dyDescent="0.3">
      <c r="A47" s="10" t="s">
        <v>46</v>
      </c>
      <c r="B47" s="19">
        <v>0.61</v>
      </c>
      <c r="C47" s="17">
        <v>0.7</v>
      </c>
      <c r="D47" s="11" t="s">
        <v>47</v>
      </c>
      <c r="E47" s="11"/>
      <c r="F47" s="31" t="s">
        <v>48</v>
      </c>
    </row>
    <row r="48" spans="1:6" ht="48" x14ac:dyDescent="0.3">
      <c r="A48" s="10" t="s">
        <v>44</v>
      </c>
      <c r="B48" s="19">
        <v>0.6</v>
      </c>
      <c r="C48" s="17">
        <v>0.68</v>
      </c>
      <c r="D48" s="11" t="s">
        <v>45</v>
      </c>
      <c r="E48" s="11"/>
      <c r="F48" s="31" t="s">
        <v>169</v>
      </c>
    </row>
    <row r="49" spans="1:9" ht="24" x14ac:dyDescent="0.3">
      <c r="A49" s="10" t="s">
        <v>75</v>
      </c>
      <c r="B49" s="19">
        <v>0.47</v>
      </c>
      <c r="C49" s="17">
        <v>0.67</v>
      </c>
      <c r="D49" s="11" t="s">
        <v>76</v>
      </c>
      <c r="E49" s="11" t="s">
        <v>77</v>
      </c>
      <c r="F49" s="33" t="s">
        <v>172</v>
      </c>
    </row>
    <row r="50" spans="1:9" ht="30.6" x14ac:dyDescent="0.3">
      <c r="A50" s="10" t="s">
        <v>52</v>
      </c>
      <c r="B50" s="19">
        <v>0.47099999999999997</v>
      </c>
      <c r="C50" s="18">
        <v>0.66200000000000003</v>
      </c>
      <c r="D50" s="11" t="s">
        <v>53</v>
      </c>
      <c r="E50" s="61" t="s">
        <v>54</v>
      </c>
      <c r="F50" s="63" t="s">
        <v>55</v>
      </c>
      <c r="G50" s="36"/>
      <c r="H50" s="22"/>
    </row>
    <row r="51" spans="1:9" ht="30.6" x14ac:dyDescent="0.3">
      <c r="A51" s="10" t="s">
        <v>25</v>
      </c>
      <c r="B51" s="19">
        <v>0.6</v>
      </c>
      <c r="C51" s="17">
        <v>0.65</v>
      </c>
      <c r="D51" s="11" t="s">
        <v>26</v>
      </c>
      <c r="E51" s="11" t="s">
        <v>176</v>
      </c>
      <c r="F51" s="31" t="s">
        <v>27</v>
      </c>
    </row>
    <row r="52" spans="1:9" ht="30.6" x14ac:dyDescent="0.3">
      <c r="A52" s="10" t="s">
        <v>151</v>
      </c>
      <c r="B52" s="19">
        <v>0.6</v>
      </c>
      <c r="C52" s="17">
        <v>0.65</v>
      </c>
      <c r="D52" s="11" t="s">
        <v>152</v>
      </c>
      <c r="E52" s="11" t="s">
        <v>153</v>
      </c>
      <c r="F52" s="31" t="s">
        <v>154</v>
      </c>
    </row>
    <row r="53" spans="1:9" ht="24" x14ac:dyDescent="0.3">
      <c r="A53" s="10" t="s">
        <v>85</v>
      </c>
      <c r="B53" s="20">
        <v>0.59499999999999997</v>
      </c>
      <c r="C53" s="21">
        <v>0.64359999999999995</v>
      </c>
      <c r="D53" s="11" t="s">
        <v>86</v>
      </c>
      <c r="E53" s="11"/>
      <c r="F53" s="31" t="s">
        <v>87</v>
      </c>
    </row>
    <row r="54" spans="1:9" ht="72" x14ac:dyDescent="0.3">
      <c r="A54" s="10" t="s">
        <v>72</v>
      </c>
      <c r="B54" s="19">
        <v>0.56999999999999995</v>
      </c>
      <c r="C54" s="17">
        <v>0.63</v>
      </c>
      <c r="D54" s="11" t="s">
        <v>73</v>
      </c>
      <c r="E54" s="11"/>
      <c r="F54" s="31" t="s">
        <v>74</v>
      </c>
    </row>
    <row r="55" spans="1:9" ht="30.6" x14ac:dyDescent="0.3">
      <c r="A55" s="10" t="s">
        <v>4</v>
      </c>
      <c r="B55" s="19">
        <v>0.56000000000000005</v>
      </c>
      <c r="C55" s="17">
        <v>0.59</v>
      </c>
      <c r="D55" s="11" t="s">
        <v>5</v>
      </c>
      <c r="E55" s="11" t="s">
        <v>6</v>
      </c>
      <c r="F55" s="31" t="s">
        <v>7</v>
      </c>
    </row>
    <row r="56" spans="1:9" ht="24" x14ac:dyDescent="0.3">
      <c r="A56" s="10" t="s">
        <v>88</v>
      </c>
      <c r="B56" s="19">
        <v>0.54</v>
      </c>
      <c r="C56" s="17">
        <v>0.57999999999999996</v>
      </c>
      <c r="D56" s="11" t="s">
        <v>89</v>
      </c>
      <c r="E56" s="11" t="s">
        <v>203</v>
      </c>
      <c r="F56" s="31" t="s">
        <v>90</v>
      </c>
    </row>
    <row r="57" spans="1:9" x14ac:dyDescent="0.3">
      <c r="A57" s="3"/>
      <c r="F57" s="35"/>
    </row>
    <row r="58" spans="1:9" x14ac:dyDescent="0.3">
      <c r="A58" s="14" t="s">
        <v>188</v>
      </c>
      <c r="F58" s="35"/>
    </row>
    <row r="59" spans="1:9" x14ac:dyDescent="0.3">
      <c r="A59" s="15" t="s">
        <v>163</v>
      </c>
      <c r="F59" s="35"/>
    </row>
    <row r="60" spans="1:9" x14ac:dyDescent="0.3">
      <c r="A60" s="15"/>
      <c r="F60" s="35"/>
    </row>
    <row r="61" spans="1:9" x14ac:dyDescent="0.3">
      <c r="A61" s="15" t="s">
        <v>193</v>
      </c>
      <c r="F61" s="35"/>
      <c r="I61" s="24"/>
    </row>
    <row r="62" spans="1:9" x14ac:dyDescent="0.3">
      <c r="A62" s="15" t="s">
        <v>191</v>
      </c>
      <c r="F62" s="35"/>
      <c r="I62" s="24"/>
    </row>
    <row r="63" spans="1:9" x14ac:dyDescent="0.3">
      <c r="A63" s="15"/>
      <c r="F63" s="35"/>
      <c r="I63" s="24"/>
    </row>
    <row r="64" spans="1:9" x14ac:dyDescent="0.3">
      <c r="A64" s="27" t="s">
        <v>204</v>
      </c>
      <c r="B64" s="24"/>
      <c r="C64" s="24"/>
      <c r="D64" s="25"/>
      <c r="E64" s="25"/>
      <c r="F64" s="35"/>
      <c r="G64" s="24"/>
      <c r="H64" s="24"/>
      <c r="I64" s="24"/>
    </row>
    <row r="65" spans="1:9" x14ac:dyDescent="0.3">
      <c r="A65" s="28" t="s">
        <v>186</v>
      </c>
      <c r="B65" s="24"/>
      <c r="C65" s="24"/>
      <c r="D65" s="25"/>
      <c r="E65" s="25"/>
      <c r="F65" s="35"/>
      <c r="G65" s="24"/>
      <c r="H65" s="24"/>
      <c r="I65" s="24"/>
    </row>
    <row r="66" spans="1:9" x14ac:dyDescent="0.3">
      <c r="A66" s="28" t="s">
        <v>187</v>
      </c>
      <c r="B66" s="24"/>
      <c r="C66" s="24"/>
      <c r="D66" s="25"/>
      <c r="E66" s="25"/>
      <c r="F66" s="35"/>
      <c r="G66" s="24"/>
      <c r="H66" s="24"/>
      <c r="I66" s="2"/>
    </row>
    <row r="67" spans="1:9" x14ac:dyDescent="0.3">
      <c r="A67" s="15"/>
      <c r="B67" s="24"/>
      <c r="C67" s="24"/>
      <c r="D67" s="25"/>
      <c r="E67" s="25"/>
      <c r="F67" s="35"/>
      <c r="G67" s="24"/>
      <c r="H67" s="24"/>
    </row>
    <row r="68" spans="1:9" x14ac:dyDescent="0.3">
      <c r="A68" s="15" t="s">
        <v>202</v>
      </c>
      <c r="B68" s="24"/>
      <c r="C68" s="24"/>
      <c r="D68" s="25"/>
      <c r="E68" s="25"/>
      <c r="F68" s="35"/>
      <c r="G68" s="24"/>
      <c r="H68" s="24"/>
    </row>
    <row r="69" spans="1:9" x14ac:dyDescent="0.3">
      <c r="A69" s="2" t="s">
        <v>201</v>
      </c>
    </row>
    <row r="70" spans="1:9" x14ac:dyDescent="0.3">
      <c r="A70" s="15" t="s">
        <v>189</v>
      </c>
      <c r="B70" s="24"/>
      <c r="C70" s="24"/>
      <c r="D70" s="25"/>
      <c r="E70" s="25"/>
      <c r="F70" s="35"/>
      <c r="G70" s="24"/>
      <c r="H70" s="24"/>
    </row>
    <row r="71" spans="1:9" x14ac:dyDescent="0.3">
      <c r="A71" s="15" t="s">
        <v>143</v>
      </c>
      <c r="F71" s="35"/>
    </row>
    <row r="72" spans="1:9" x14ac:dyDescent="0.3">
      <c r="A72" s="15"/>
      <c r="F72" s="35"/>
    </row>
    <row r="73" spans="1:9" x14ac:dyDescent="0.3">
      <c r="A73" s="2"/>
      <c r="F73" s="35"/>
    </row>
  </sheetData>
  <autoFilter ref="A5:F5" xr:uid="{20818DC4-0FB2-480B-85DC-87F0FE45827A}">
    <sortState xmlns:xlrd2="http://schemas.microsoft.com/office/spreadsheetml/2017/richdata2" ref="A6:F56">
      <sortCondition descending="1" ref="C5"/>
    </sortState>
  </autoFilter>
  <hyperlinks>
    <hyperlink ref="F10" r:id="rId1" xr:uid="{CB2DAFD9-98E2-4F22-9400-A14F20816710}"/>
    <hyperlink ref="F8" r:id="rId2" display="https://www.maine.gov/dhhs/sites/maine.gov.dhhs/files/inline-files/ACF-118 CCDF FFY 2025-2027 For Maine.pdf" xr:uid="{D3552CF3-C956-4968-93F8-0D76327C8075}"/>
    <hyperlink ref="F13" r:id="rId3" xr:uid="{E5A49D0A-A260-45F7-BDF9-0EDBC837B011}"/>
    <hyperlink ref="F12" r:id="rId4" xr:uid="{D864DE9D-B81D-4631-A75D-5C5B6838F576}"/>
    <hyperlink ref="F49" r:id="rId5" xr:uid="{39A6A0F6-EBC1-4F6E-A04C-915EEE42622A}"/>
    <hyperlink ref="E8" r:id="rId6" xr:uid="{5A04D750-F638-48E2-9205-48BDEA94515F}"/>
    <hyperlink ref="E6" r:id="rId7" xr:uid="{6AA3FAB7-0C14-4604-A21B-80D6CD990FC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C4730-3ABF-418A-A97E-D2664DE94F0C}">
  <dimension ref="A1:I73"/>
  <sheetViews>
    <sheetView workbookViewId="0">
      <selection activeCell="B7" sqref="B7"/>
    </sheetView>
  </sheetViews>
  <sheetFormatPr defaultRowHeight="14.4" x14ac:dyDescent="0.3"/>
  <cols>
    <col min="1" max="1" width="13.109375" style="16" customWidth="1"/>
    <col min="2" max="3" width="17.44140625" style="2" customWidth="1"/>
    <col min="4" max="4" width="34.21875" style="3" customWidth="1"/>
    <col min="5" max="5" width="34.5546875" style="3" customWidth="1"/>
    <col min="6" max="6" width="43.5546875" style="29" customWidth="1"/>
    <col min="7" max="8" width="8.88671875" style="2"/>
  </cols>
  <sheetData>
    <row r="1" spans="1:8" x14ac:dyDescent="0.3">
      <c r="A1" s="1" t="s">
        <v>164</v>
      </c>
    </row>
    <row r="2" spans="1:8" x14ac:dyDescent="0.3">
      <c r="A2" s="6" t="s">
        <v>165</v>
      </c>
    </row>
    <row r="3" spans="1:8" x14ac:dyDescent="0.3">
      <c r="A3" s="6" t="s">
        <v>188</v>
      </c>
    </row>
    <row r="4" spans="1:8" x14ac:dyDescent="0.3">
      <c r="A4" s="6"/>
    </row>
    <row r="5" spans="1:8" ht="57.6" x14ac:dyDescent="0.3">
      <c r="A5" s="8" t="s">
        <v>0</v>
      </c>
      <c r="B5" s="9" t="s">
        <v>166</v>
      </c>
      <c r="C5" s="9" t="s">
        <v>167</v>
      </c>
      <c r="D5" s="8" t="s">
        <v>1</v>
      </c>
      <c r="E5" s="8" t="s">
        <v>2</v>
      </c>
      <c r="F5" s="30" t="s">
        <v>3</v>
      </c>
      <c r="G5" s="3"/>
      <c r="H5" s="3"/>
    </row>
    <row r="6" spans="1:8" ht="60" x14ac:dyDescent="0.3">
      <c r="A6" s="10" t="s">
        <v>101</v>
      </c>
      <c r="B6" s="26" t="s">
        <v>185</v>
      </c>
      <c r="C6" s="26" t="s">
        <v>185</v>
      </c>
      <c r="D6" s="11" t="s">
        <v>102</v>
      </c>
      <c r="E6" s="12" t="s">
        <v>184</v>
      </c>
      <c r="F6" s="31" t="s">
        <v>103</v>
      </c>
    </row>
    <row r="7" spans="1:8" ht="36" x14ac:dyDescent="0.3">
      <c r="A7" s="10" t="s">
        <v>144</v>
      </c>
      <c r="B7" s="19">
        <f>(153237/115552)</f>
        <v>1.3261302270839104</v>
      </c>
      <c r="C7" s="17">
        <v>0.85</v>
      </c>
      <c r="D7" s="11" t="s">
        <v>145</v>
      </c>
      <c r="E7" s="11" t="s">
        <v>183</v>
      </c>
      <c r="F7" s="31" t="s">
        <v>146</v>
      </c>
    </row>
    <row r="8" spans="1:8" ht="43.2" x14ac:dyDescent="0.3">
      <c r="A8" s="10" t="s">
        <v>63</v>
      </c>
      <c r="B8" s="19">
        <v>1.25</v>
      </c>
      <c r="C8" s="17">
        <v>0.85</v>
      </c>
      <c r="D8" s="11" t="s">
        <v>64</v>
      </c>
      <c r="E8" s="23" t="s">
        <v>182</v>
      </c>
      <c r="F8" s="32" t="s">
        <v>65</v>
      </c>
    </row>
    <row r="9" spans="1:8" ht="24" x14ac:dyDescent="0.3">
      <c r="A9" s="10" t="s">
        <v>8</v>
      </c>
      <c r="B9" s="19">
        <v>0.85</v>
      </c>
      <c r="C9" s="17">
        <v>0.85</v>
      </c>
      <c r="D9" s="11" t="s">
        <v>9</v>
      </c>
      <c r="E9" s="11" t="s">
        <v>10</v>
      </c>
      <c r="F9" s="31" t="s">
        <v>11</v>
      </c>
    </row>
    <row r="10" spans="1:8" ht="24" x14ac:dyDescent="0.3">
      <c r="A10" s="10" t="s">
        <v>15</v>
      </c>
      <c r="B10" s="19">
        <v>0.85</v>
      </c>
      <c r="C10" s="19">
        <v>0.85</v>
      </c>
      <c r="D10" s="11" t="s">
        <v>16</v>
      </c>
      <c r="E10" s="11"/>
      <c r="F10" s="32" t="s">
        <v>17</v>
      </c>
    </row>
    <row r="11" spans="1:8" ht="24" x14ac:dyDescent="0.3">
      <c r="A11" s="10" t="s">
        <v>18</v>
      </c>
      <c r="B11" s="19">
        <v>0.85</v>
      </c>
      <c r="C11" s="19">
        <v>0.85</v>
      </c>
      <c r="D11" s="11" t="s">
        <v>19</v>
      </c>
      <c r="E11" s="11" t="s">
        <v>20</v>
      </c>
      <c r="F11" s="31" t="s">
        <v>21</v>
      </c>
    </row>
    <row r="12" spans="1:8" ht="30.6" x14ac:dyDescent="0.3">
      <c r="A12" s="10" t="s">
        <v>22</v>
      </c>
      <c r="B12" s="19">
        <v>0.85</v>
      </c>
      <c r="C12" s="19">
        <v>0.85</v>
      </c>
      <c r="D12" s="11" t="s">
        <v>23</v>
      </c>
      <c r="E12" s="61" t="s">
        <v>24</v>
      </c>
      <c r="F12" s="33" t="s">
        <v>168</v>
      </c>
    </row>
    <row r="13" spans="1:8" ht="36" x14ac:dyDescent="0.3">
      <c r="A13" s="10" t="s">
        <v>41</v>
      </c>
      <c r="B13" s="19">
        <v>0.85</v>
      </c>
      <c r="C13" s="17">
        <v>0.85</v>
      </c>
      <c r="D13" s="11" t="s">
        <v>42</v>
      </c>
      <c r="E13" s="11"/>
      <c r="F13" s="32" t="s">
        <v>43</v>
      </c>
    </row>
    <row r="14" spans="1:8" ht="36" x14ac:dyDescent="0.3">
      <c r="A14" s="10" t="s">
        <v>56</v>
      </c>
      <c r="B14" s="19">
        <v>0.85</v>
      </c>
      <c r="C14" s="17">
        <v>0.85</v>
      </c>
      <c r="D14" s="11" t="s">
        <v>57</v>
      </c>
      <c r="E14" s="11"/>
      <c r="F14" s="31" t="s">
        <v>170</v>
      </c>
    </row>
    <row r="15" spans="1:8" ht="61.2" x14ac:dyDescent="0.3">
      <c r="A15" s="10" t="s">
        <v>58</v>
      </c>
      <c r="B15" s="19">
        <v>0.85</v>
      </c>
      <c r="C15" s="17">
        <v>0.85</v>
      </c>
      <c r="D15" s="11" t="s">
        <v>59</v>
      </c>
      <c r="E15" s="11"/>
      <c r="F15" s="31" t="s">
        <v>60</v>
      </c>
    </row>
    <row r="16" spans="1:8" ht="36" x14ac:dyDescent="0.3">
      <c r="A16" s="10" t="s">
        <v>61</v>
      </c>
      <c r="B16" s="19">
        <v>0.85</v>
      </c>
      <c r="C16" s="17">
        <v>0.85</v>
      </c>
      <c r="D16" s="11" t="s">
        <v>62</v>
      </c>
      <c r="E16" s="11"/>
      <c r="F16" s="31" t="s">
        <v>171</v>
      </c>
    </row>
    <row r="17" spans="1:6" ht="36" x14ac:dyDescent="0.3">
      <c r="A17" s="10" t="s">
        <v>78</v>
      </c>
      <c r="B17" s="19">
        <v>0.85</v>
      </c>
      <c r="C17" s="17">
        <v>0.85</v>
      </c>
      <c r="D17" s="11" t="s">
        <v>79</v>
      </c>
      <c r="E17" s="11" t="s">
        <v>80</v>
      </c>
      <c r="F17" s="31" t="s">
        <v>81</v>
      </c>
    </row>
    <row r="18" spans="1:6" ht="48" x14ac:dyDescent="0.3">
      <c r="A18" s="10" t="s">
        <v>91</v>
      </c>
      <c r="B18" s="19">
        <v>0.85</v>
      </c>
      <c r="C18" s="17">
        <v>0.85</v>
      </c>
      <c r="D18" s="11" t="s">
        <v>92</v>
      </c>
      <c r="E18" s="11"/>
      <c r="F18" s="31" t="s">
        <v>93</v>
      </c>
    </row>
    <row r="19" spans="1:6" ht="28.8" x14ac:dyDescent="0.3">
      <c r="A19" s="10" t="s">
        <v>94</v>
      </c>
      <c r="B19" s="19">
        <v>0.85</v>
      </c>
      <c r="C19" s="17">
        <v>0.85</v>
      </c>
      <c r="D19" s="11" t="s">
        <v>95</v>
      </c>
      <c r="E19" s="11"/>
      <c r="F19" s="31" t="s">
        <v>96</v>
      </c>
    </row>
    <row r="20" spans="1:6" ht="24" x14ac:dyDescent="0.3">
      <c r="A20" s="10" t="s">
        <v>104</v>
      </c>
      <c r="B20" s="19">
        <v>0.85</v>
      </c>
      <c r="C20" s="17">
        <v>0.85</v>
      </c>
      <c r="D20" s="11" t="s">
        <v>105</v>
      </c>
      <c r="E20" s="11"/>
      <c r="F20" s="31" t="s">
        <v>173</v>
      </c>
    </row>
    <row r="21" spans="1:6" ht="48" x14ac:dyDescent="0.3">
      <c r="A21" s="10" t="s">
        <v>116</v>
      </c>
      <c r="B21" s="19">
        <v>0.85</v>
      </c>
      <c r="C21" s="17">
        <v>0.85</v>
      </c>
      <c r="D21" s="11" t="s">
        <v>117</v>
      </c>
      <c r="E21" s="11"/>
      <c r="F21" s="31" t="s">
        <v>118</v>
      </c>
    </row>
    <row r="22" spans="1:6" ht="36" x14ac:dyDescent="0.3">
      <c r="A22" s="10" t="s">
        <v>128</v>
      </c>
      <c r="B22" s="19">
        <v>0.85</v>
      </c>
      <c r="C22" s="17">
        <v>0.85</v>
      </c>
      <c r="D22" s="11" t="s">
        <v>129</v>
      </c>
      <c r="E22" s="11"/>
      <c r="F22" s="31" t="s">
        <v>130</v>
      </c>
    </row>
    <row r="23" spans="1:6" ht="48" x14ac:dyDescent="0.3">
      <c r="A23" s="10" t="s">
        <v>134</v>
      </c>
      <c r="B23" s="19">
        <v>0.85</v>
      </c>
      <c r="C23" s="17">
        <v>0.85</v>
      </c>
      <c r="D23" s="11" t="s">
        <v>135</v>
      </c>
      <c r="E23" s="11"/>
      <c r="F23" s="31" t="s">
        <v>136</v>
      </c>
    </row>
    <row r="24" spans="1:6" ht="36" x14ac:dyDescent="0.3">
      <c r="A24" s="10" t="s">
        <v>137</v>
      </c>
      <c r="B24" s="19">
        <v>0.85</v>
      </c>
      <c r="C24" s="17">
        <v>0.85</v>
      </c>
      <c r="D24" s="11" t="s">
        <v>138</v>
      </c>
      <c r="E24" s="11" t="s">
        <v>139</v>
      </c>
      <c r="F24" s="31" t="s">
        <v>140</v>
      </c>
    </row>
    <row r="25" spans="1:6" ht="24" x14ac:dyDescent="0.3">
      <c r="A25" s="10" t="s">
        <v>147</v>
      </c>
      <c r="B25" s="19">
        <v>0.85</v>
      </c>
      <c r="C25" s="17">
        <v>0.85</v>
      </c>
      <c r="D25" s="11" t="s">
        <v>148</v>
      </c>
      <c r="E25" s="11" t="s">
        <v>149</v>
      </c>
      <c r="F25" s="63" t="s">
        <v>150</v>
      </c>
    </row>
    <row r="26" spans="1:6" ht="36" x14ac:dyDescent="0.3">
      <c r="A26" s="10" t="s">
        <v>155</v>
      </c>
      <c r="B26" s="19">
        <v>0.85</v>
      </c>
      <c r="C26" s="17">
        <v>0.85</v>
      </c>
      <c r="D26" s="11" t="s">
        <v>156</v>
      </c>
      <c r="E26" s="11" t="s">
        <v>157</v>
      </c>
      <c r="F26" s="31" t="s">
        <v>158</v>
      </c>
    </row>
    <row r="27" spans="1:6" ht="24" x14ac:dyDescent="0.3">
      <c r="A27" s="10" t="s">
        <v>110</v>
      </c>
      <c r="B27" s="19">
        <v>0.75</v>
      </c>
      <c r="C27" s="17">
        <v>0.85</v>
      </c>
      <c r="D27" s="11" t="s">
        <v>111</v>
      </c>
      <c r="E27" s="11"/>
      <c r="F27" s="31" t="s">
        <v>112</v>
      </c>
    </row>
    <row r="28" spans="1:6" ht="48" x14ac:dyDescent="0.3">
      <c r="A28" s="10" t="s">
        <v>106</v>
      </c>
      <c r="B28" s="19">
        <v>0.67</v>
      </c>
      <c r="C28" s="17">
        <v>0.85</v>
      </c>
      <c r="D28" s="11" t="s">
        <v>107</v>
      </c>
      <c r="E28" s="11" t="s">
        <v>108</v>
      </c>
      <c r="F28" s="31" t="s">
        <v>109</v>
      </c>
    </row>
    <row r="29" spans="1:6" ht="20.399999999999999" x14ac:dyDescent="0.3">
      <c r="A29" s="10" t="s">
        <v>131</v>
      </c>
      <c r="B29" s="19">
        <v>0.67</v>
      </c>
      <c r="C29" s="17">
        <v>0.85</v>
      </c>
      <c r="D29" s="11" t="s">
        <v>132</v>
      </c>
      <c r="E29" s="11"/>
      <c r="F29" s="31" t="s">
        <v>133</v>
      </c>
    </row>
    <row r="30" spans="1:6" ht="60" x14ac:dyDescent="0.3">
      <c r="A30" s="10" t="s">
        <v>125</v>
      </c>
      <c r="B30" s="20">
        <v>0.66900000000000004</v>
      </c>
      <c r="C30" s="21">
        <v>0.76300000000000001</v>
      </c>
      <c r="D30" s="11" t="s">
        <v>126</v>
      </c>
      <c r="E30" s="11" t="s">
        <v>200</v>
      </c>
      <c r="F30" s="31" t="s">
        <v>127</v>
      </c>
    </row>
    <row r="31" spans="1:6" ht="36" x14ac:dyDescent="0.3">
      <c r="A31" s="10" t="s">
        <v>46</v>
      </c>
      <c r="B31" s="19">
        <v>0.61</v>
      </c>
      <c r="C31" s="17">
        <v>0.7</v>
      </c>
      <c r="D31" s="11" t="s">
        <v>47</v>
      </c>
      <c r="E31" s="11"/>
      <c r="F31" s="31" t="s">
        <v>48</v>
      </c>
    </row>
    <row r="32" spans="1:6" ht="36" x14ac:dyDescent="0.3">
      <c r="A32" s="10" t="s">
        <v>66</v>
      </c>
      <c r="B32" s="19">
        <v>0.6</v>
      </c>
      <c r="C32" s="17">
        <v>0.85</v>
      </c>
      <c r="D32" s="11" t="s">
        <v>67</v>
      </c>
      <c r="E32" s="11"/>
      <c r="F32" s="31" t="s">
        <v>68</v>
      </c>
    </row>
    <row r="33" spans="1:6" ht="48" x14ac:dyDescent="0.3">
      <c r="A33" s="10" t="s">
        <v>44</v>
      </c>
      <c r="B33" s="19">
        <v>0.6</v>
      </c>
      <c r="C33" s="17">
        <v>0.68</v>
      </c>
      <c r="D33" s="11" t="s">
        <v>45</v>
      </c>
      <c r="E33" s="11"/>
      <c r="F33" s="31" t="s">
        <v>169</v>
      </c>
    </row>
    <row r="34" spans="1:6" ht="30.6" x14ac:dyDescent="0.3">
      <c r="A34" s="10" t="s">
        <v>25</v>
      </c>
      <c r="B34" s="19">
        <v>0.6</v>
      </c>
      <c r="C34" s="17">
        <v>0.65</v>
      </c>
      <c r="D34" s="11" t="s">
        <v>26</v>
      </c>
      <c r="E34" s="11" t="s">
        <v>176</v>
      </c>
      <c r="F34" s="31" t="s">
        <v>27</v>
      </c>
    </row>
    <row r="35" spans="1:6" ht="30.6" x14ac:dyDescent="0.3">
      <c r="A35" s="10" t="s">
        <v>151</v>
      </c>
      <c r="B35" s="19">
        <v>0.6</v>
      </c>
      <c r="C35" s="17">
        <v>0.65</v>
      </c>
      <c r="D35" s="11" t="s">
        <v>152</v>
      </c>
      <c r="E35" s="11" t="s">
        <v>153</v>
      </c>
      <c r="F35" s="31" t="s">
        <v>154</v>
      </c>
    </row>
    <row r="36" spans="1:6" ht="24" x14ac:dyDescent="0.3">
      <c r="A36" s="10" t="s">
        <v>85</v>
      </c>
      <c r="B36" s="20">
        <v>0.59499999999999997</v>
      </c>
      <c r="C36" s="21">
        <v>0.64359999999999995</v>
      </c>
      <c r="D36" s="11" t="s">
        <v>86</v>
      </c>
      <c r="E36" s="11"/>
      <c r="F36" s="31" t="s">
        <v>87</v>
      </c>
    </row>
    <row r="37" spans="1:6" ht="36" x14ac:dyDescent="0.3">
      <c r="A37" s="10" t="s">
        <v>30</v>
      </c>
      <c r="B37" s="19">
        <v>0.57999999999999996</v>
      </c>
      <c r="C37" s="17">
        <v>0.85</v>
      </c>
      <c r="D37" s="11" t="s">
        <v>31</v>
      </c>
      <c r="E37" s="11" t="s">
        <v>32</v>
      </c>
      <c r="F37" s="31" t="s">
        <v>33</v>
      </c>
    </row>
    <row r="38" spans="1:6" ht="36" x14ac:dyDescent="0.3">
      <c r="A38" s="10" t="s">
        <v>119</v>
      </c>
      <c r="B38" s="20">
        <v>0.57399999999999995</v>
      </c>
      <c r="C38" s="17">
        <v>0.85</v>
      </c>
      <c r="D38" s="11" t="s">
        <v>120</v>
      </c>
      <c r="E38" s="11"/>
      <c r="F38" s="31" t="s">
        <v>121</v>
      </c>
    </row>
    <row r="39" spans="1:6" ht="48" x14ac:dyDescent="0.3">
      <c r="A39" s="10" t="s">
        <v>122</v>
      </c>
      <c r="B39" s="19">
        <v>0.56999999999999995</v>
      </c>
      <c r="C39" s="17">
        <v>0.85</v>
      </c>
      <c r="D39" s="11" t="s">
        <v>123</v>
      </c>
      <c r="E39" s="11"/>
      <c r="F39" s="31" t="s">
        <v>124</v>
      </c>
    </row>
    <row r="40" spans="1:6" ht="72" x14ac:dyDescent="0.3">
      <c r="A40" s="10" t="s">
        <v>72</v>
      </c>
      <c r="B40" s="19">
        <v>0.56999999999999995</v>
      </c>
      <c r="C40" s="17">
        <v>0.63</v>
      </c>
      <c r="D40" s="11" t="s">
        <v>73</v>
      </c>
      <c r="E40" s="11"/>
      <c r="F40" s="31" t="s">
        <v>74</v>
      </c>
    </row>
    <row r="41" spans="1:6" ht="30.6" x14ac:dyDescent="0.3">
      <c r="A41" s="10" t="s">
        <v>4</v>
      </c>
      <c r="B41" s="19">
        <v>0.56000000000000005</v>
      </c>
      <c r="C41" s="17">
        <v>0.59</v>
      </c>
      <c r="D41" s="11" t="s">
        <v>5</v>
      </c>
      <c r="E41" s="11" t="s">
        <v>6</v>
      </c>
      <c r="F41" s="31" t="s">
        <v>7</v>
      </c>
    </row>
    <row r="42" spans="1:6" ht="30.6" x14ac:dyDescent="0.3">
      <c r="A42" s="10" t="s">
        <v>28</v>
      </c>
      <c r="B42" s="19">
        <v>0.54</v>
      </c>
      <c r="C42" s="18">
        <f>(79950/101386)</f>
        <v>0.78857041406111295</v>
      </c>
      <c r="D42" s="11" t="s">
        <v>29</v>
      </c>
      <c r="E42" s="11" t="s">
        <v>192</v>
      </c>
      <c r="F42" s="31" t="s">
        <v>191</v>
      </c>
    </row>
    <row r="43" spans="1:6" ht="24" x14ac:dyDescent="0.3">
      <c r="A43" s="10" t="s">
        <v>88</v>
      </c>
      <c r="B43" s="19">
        <v>0.54</v>
      </c>
      <c r="C43" s="17">
        <v>0.57999999999999996</v>
      </c>
      <c r="D43" s="11" t="s">
        <v>89</v>
      </c>
      <c r="E43" s="11" t="s">
        <v>203</v>
      </c>
      <c r="F43" s="31" t="s">
        <v>90</v>
      </c>
    </row>
    <row r="44" spans="1:6" ht="36" x14ac:dyDescent="0.3">
      <c r="A44" s="10" t="s">
        <v>12</v>
      </c>
      <c r="B44" s="20">
        <v>0.52800000000000002</v>
      </c>
      <c r="C44" s="17">
        <v>0.85</v>
      </c>
      <c r="D44" s="11" t="s">
        <v>13</v>
      </c>
      <c r="E44" s="11"/>
      <c r="F44" s="31" t="s">
        <v>14</v>
      </c>
    </row>
    <row r="45" spans="1:6" ht="24" x14ac:dyDescent="0.3">
      <c r="A45" s="10" t="s">
        <v>161</v>
      </c>
      <c r="B45" s="19">
        <f>(46637/91968)</f>
        <v>0.50710029575504523</v>
      </c>
      <c r="C45" s="17">
        <v>0.85</v>
      </c>
      <c r="D45" s="11" t="s">
        <v>162</v>
      </c>
      <c r="E45" s="11" t="s">
        <v>181</v>
      </c>
      <c r="F45" s="31" t="s">
        <v>175</v>
      </c>
    </row>
    <row r="46" spans="1:6" ht="24" x14ac:dyDescent="0.3">
      <c r="A46" s="10" t="s">
        <v>159</v>
      </c>
      <c r="B46" s="19">
        <f>(53300/105864)</f>
        <v>0.50347615808962443</v>
      </c>
      <c r="C46" s="17">
        <v>0.85</v>
      </c>
      <c r="D46" s="11" t="s">
        <v>160</v>
      </c>
      <c r="E46" s="11" t="s">
        <v>180</v>
      </c>
      <c r="F46" s="31" t="s">
        <v>174</v>
      </c>
    </row>
    <row r="47" spans="1:6" ht="71.400000000000006" x14ac:dyDescent="0.3">
      <c r="A47" s="10" t="s">
        <v>37</v>
      </c>
      <c r="B47" s="19">
        <v>0.5</v>
      </c>
      <c r="C47" s="17">
        <v>0.85</v>
      </c>
      <c r="D47" s="11" t="s">
        <v>38</v>
      </c>
      <c r="E47" s="11" t="s">
        <v>39</v>
      </c>
      <c r="F47" s="31" t="s">
        <v>40</v>
      </c>
    </row>
    <row r="48" spans="1:6" ht="24" x14ac:dyDescent="0.3">
      <c r="A48" s="10" t="s">
        <v>69</v>
      </c>
      <c r="B48" s="19">
        <v>0.5</v>
      </c>
      <c r="C48" s="17">
        <v>0.85</v>
      </c>
      <c r="D48" s="11" t="s">
        <v>70</v>
      </c>
      <c r="E48" s="11"/>
      <c r="F48" s="31" t="s">
        <v>71</v>
      </c>
    </row>
    <row r="49" spans="1:9" ht="51" x14ac:dyDescent="0.3">
      <c r="A49" s="10" t="s">
        <v>141</v>
      </c>
      <c r="B49" s="19">
        <v>0.5</v>
      </c>
      <c r="C49" s="17">
        <v>0.85</v>
      </c>
      <c r="D49" s="11" t="s">
        <v>142</v>
      </c>
      <c r="E49" s="11" t="s">
        <v>190</v>
      </c>
      <c r="F49" s="62"/>
    </row>
    <row r="50" spans="1:9" ht="30.6" x14ac:dyDescent="0.3">
      <c r="A50" s="10" t="s">
        <v>52</v>
      </c>
      <c r="B50" s="19">
        <v>0.47099999999999997</v>
      </c>
      <c r="C50" s="18">
        <v>0.66200000000000003</v>
      </c>
      <c r="D50" s="11" t="s">
        <v>53</v>
      </c>
      <c r="E50" s="61" t="s">
        <v>54</v>
      </c>
      <c r="F50" s="63" t="s">
        <v>55</v>
      </c>
      <c r="G50" s="36"/>
      <c r="H50" s="22"/>
    </row>
    <row r="51" spans="1:9" ht="24" x14ac:dyDescent="0.3">
      <c r="A51" s="10" t="s">
        <v>75</v>
      </c>
      <c r="B51" s="19">
        <v>0.47</v>
      </c>
      <c r="C51" s="17">
        <v>0.67</v>
      </c>
      <c r="D51" s="11" t="s">
        <v>76</v>
      </c>
      <c r="E51" s="11" t="s">
        <v>77</v>
      </c>
      <c r="F51" s="33" t="s">
        <v>172</v>
      </c>
    </row>
    <row r="52" spans="1:9" ht="24" x14ac:dyDescent="0.3">
      <c r="A52" s="10" t="s">
        <v>82</v>
      </c>
      <c r="B52" s="19">
        <v>0.46</v>
      </c>
      <c r="C52" s="17">
        <v>0.85</v>
      </c>
      <c r="D52" s="11"/>
      <c r="E52" s="11" t="s">
        <v>83</v>
      </c>
      <c r="F52" s="31" t="s">
        <v>84</v>
      </c>
    </row>
    <row r="53" spans="1:9" ht="24" x14ac:dyDescent="0.3">
      <c r="A53" s="10" t="s">
        <v>34</v>
      </c>
      <c r="B53" s="20">
        <v>0.438</v>
      </c>
      <c r="C53" s="17">
        <v>0.85</v>
      </c>
      <c r="D53" s="11" t="s">
        <v>35</v>
      </c>
      <c r="E53" s="11" t="s">
        <v>177</v>
      </c>
      <c r="F53" s="31" t="s">
        <v>36</v>
      </c>
    </row>
    <row r="54" spans="1:9" ht="30.6" x14ac:dyDescent="0.3">
      <c r="A54" s="10" t="s">
        <v>49</v>
      </c>
      <c r="B54" s="20">
        <v>0.42899999999999999</v>
      </c>
      <c r="C54" s="17">
        <v>0.85</v>
      </c>
      <c r="D54" s="11" t="s">
        <v>50</v>
      </c>
      <c r="E54" s="11" t="s">
        <v>179</v>
      </c>
      <c r="F54" s="31" t="s">
        <v>51</v>
      </c>
    </row>
    <row r="55" spans="1:9" ht="36" x14ac:dyDescent="0.3">
      <c r="A55" s="10" t="s">
        <v>97</v>
      </c>
      <c r="B55" s="19">
        <v>0.42</v>
      </c>
      <c r="C55" s="17">
        <v>0.85</v>
      </c>
      <c r="D55" s="11" t="s">
        <v>98</v>
      </c>
      <c r="E55" s="11" t="s">
        <v>99</v>
      </c>
      <c r="F55" s="31" t="s">
        <v>100</v>
      </c>
    </row>
    <row r="56" spans="1:9" ht="36" x14ac:dyDescent="0.3">
      <c r="A56" s="10" t="s">
        <v>113</v>
      </c>
      <c r="B56" s="19">
        <f>(38642/94173)</f>
        <v>0.41032992471302815</v>
      </c>
      <c r="C56" s="17">
        <v>0.85</v>
      </c>
      <c r="D56" s="11" t="s">
        <v>114</v>
      </c>
      <c r="E56" s="11" t="s">
        <v>178</v>
      </c>
      <c r="F56" s="31" t="s">
        <v>115</v>
      </c>
    </row>
    <row r="57" spans="1:9" x14ac:dyDescent="0.3">
      <c r="A57" s="3"/>
      <c r="F57" s="35"/>
    </row>
    <row r="58" spans="1:9" x14ac:dyDescent="0.3">
      <c r="A58" s="14" t="s">
        <v>188</v>
      </c>
      <c r="F58" s="35"/>
    </row>
    <row r="59" spans="1:9" x14ac:dyDescent="0.3">
      <c r="A59" s="15" t="s">
        <v>163</v>
      </c>
      <c r="F59" s="35"/>
    </row>
    <row r="60" spans="1:9" x14ac:dyDescent="0.3">
      <c r="A60" s="15"/>
      <c r="F60" s="35"/>
    </row>
    <row r="61" spans="1:9" x14ac:dyDescent="0.3">
      <c r="A61" s="15" t="s">
        <v>193</v>
      </c>
      <c r="F61" s="35"/>
      <c r="I61" s="24"/>
    </row>
    <row r="62" spans="1:9" x14ac:dyDescent="0.3">
      <c r="A62" s="15" t="s">
        <v>191</v>
      </c>
      <c r="F62" s="35"/>
      <c r="I62" s="24"/>
    </row>
    <row r="63" spans="1:9" x14ac:dyDescent="0.3">
      <c r="A63" s="15"/>
      <c r="F63" s="35"/>
      <c r="I63" s="24"/>
    </row>
    <row r="64" spans="1:9" x14ac:dyDescent="0.3">
      <c r="A64" s="27" t="s">
        <v>204</v>
      </c>
      <c r="B64" s="24"/>
      <c r="C64" s="24"/>
      <c r="D64" s="25"/>
      <c r="E64" s="25"/>
      <c r="F64" s="35"/>
      <c r="G64" s="24"/>
      <c r="H64" s="24"/>
      <c r="I64" s="24"/>
    </row>
    <row r="65" spans="1:9" x14ac:dyDescent="0.3">
      <c r="A65" s="28" t="s">
        <v>186</v>
      </c>
      <c r="B65" s="24"/>
      <c r="C65" s="24"/>
      <c r="D65" s="25"/>
      <c r="E65" s="25"/>
      <c r="F65" s="35"/>
      <c r="G65" s="24"/>
      <c r="H65" s="24"/>
      <c r="I65" s="24"/>
    </row>
    <row r="66" spans="1:9" x14ac:dyDescent="0.3">
      <c r="A66" s="28" t="s">
        <v>187</v>
      </c>
      <c r="B66" s="24"/>
      <c r="C66" s="24"/>
      <c r="D66" s="25"/>
      <c r="E66" s="25"/>
      <c r="F66" s="35"/>
      <c r="G66" s="24"/>
      <c r="H66" s="24"/>
      <c r="I66" s="2"/>
    </row>
    <row r="67" spans="1:9" x14ac:dyDescent="0.3">
      <c r="A67" s="15"/>
      <c r="B67" s="24"/>
      <c r="C67" s="24"/>
      <c r="D67" s="25"/>
      <c r="E67" s="25"/>
      <c r="F67" s="35"/>
      <c r="G67" s="24"/>
      <c r="H67" s="24"/>
    </row>
    <row r="68" spans="1:9" x14ac:dyDescent="0.3">
      <c r="A68" s="15" t="s">
        <v>202</v>
      </c>
      <c r="B68" s="24"/>
      <c r="C68" s="24"/>
      <c r="D68" s="25"/>
      <c r="E68" s="25"/>
      <c r="F68" s="35"/>
      <c r="G68" s="24"/>
      <c r="H68" s="24"/>
    </row>
    <row r="69" spans="1:9" x14ac:dyDescent="0.3">
      <c r="A69" s="2" t="s">
        <v>201</v>
      </c>
    </row>
    <row r="70" spans="1:9" x14ac:dyDescent="0.3">
      <c r="A70" s="15" t="s">
        <v>189</v>
      </c>
      <c r="B70" s="24"/>
      <c r="C70" s="24"/>
      <c r="D70" s="25"/>
      <c r="E70" s="25"/>
      <c r="F70" s="35"/>
      <c r="G70" s="24"/>
      <c r="H70" s="24"/>
    </row>
    <row r="71" spans="1:9" x14ac:dyDescent="0.3">
      <c r="A71" s="15" t="s">
        <v>143</v>
      </c>
      <c r="F71" s="35"/>
    </row>
    <row r="72" spans="1:9" x14ac:dyDescent="0.3">
      <c r="A72" s="15"/>
      <c r="F72" s="35"/>
    </row>
    <row r="73" spans="1:9" x14ac:dyDescent="0.3">
      <c r="A73" s="2"/>
      <c r="F73" s="35"/>
    </row>
  </sheetData>
  <autoFilter ref="A5:F5" xr:uid="{54FC4730-3ABF-418A-A97E-D2664DE94F0C}">
    <sortState xmlns:xlrd2="http://schemas.microsoft.com/office/spreadsheetml/2017/richdata2" ref="A6:F56">
      <sortCondition descending="1" ref="B5"/>
    </sortState>
  </autoFilter>
  <hyperlinks>
    <hyperlink ref="F10" r:id="rId1" xr:uid="{575F4375-66B5-4FA0-BCE8-093E41820378}"/>
    <hyperlink ref="F8" r:id="rId2" display="https://www.maine.gov/dhhs/sites/maine.gov.dhhs/files/inline-files/ACF-118 CCDF FFY 2025-2027 For Maine.pdf" xr:uid="{E22E8119-46F2-4E4A-9162-61A05DF6D272}"/>
    <hyperlink ref="F13" r:id="rId3" xr:uid="{AA1FB0CF-6C6B-4C8F-8B0F-8D67B8E8CFF9}"/>
    <hyperlink ref="F12" r:id="rId4" xr:uid="{699964FF-CFD1-4B86-9D7B-914259E08730}"/>
    <hyperlink ref="F51" r:id="rId5" xr:uid="{AAE11DEB-B074-4B06-B0EF-0B66DD2256B3}"/>
    <hyperlink ref="E8" r:id="rId6" xr:uid="{8811E40A-96AB-4406-A91E-7163A299E6FF}"/>
    <hyperlink ref="E6" r:id="rId7" xr:uid="{2A385FA6-BD91-44CD-A8E1-30D5E50118E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ECB75-B56A-4C9B-AAAF-5A77A30D1E95}">
  <dimension ref="A1:P80"/>
  <sheetViews>
    <sheetView topLeftCell="A16" workbookViewId="0">
      <selection activeCell="F25" sqref="F25"/>
    </sheetView>
  </sheetViews>
  <sheetFormatPr defaultRowHeight="14.4" x14ac:dyDescent="0.3"/>
  <cols>
    <col min="1" max="1" width="9" style="38" customWidth="1"/>
    <col min="2" max="13" width="9.5546875" style="38" bestFit="1" customWidth="1"/>
    <col min="14" max="14" width="6.5546875" style="38" bestFit="1" customWidth="1"/>
    <col min="15" max="15" width="8.44140625" style="38" customWidth="1"/>
  </cols>
  <sheetData>
    <row r="1" spans="1:13" ht="21" x14ac:dyDescent="0.4">
      <c r="A1" s="37" t="s">
        <v>194</v>
      </c>
    </row>
    <row r="2" spans="1:13" ht="18" x14ac:dyDescent="0.35">
      <c r="A2" s="39"/>
    </row>
    <row r="3" spans="1:13" ht="18" x14ac:dyDescent="0.35">
      <c r="A3" s="40"/>
      <c r="G3" s="39" t="s">
        <v>195</v>
      </c>
    </row>
    <row r="4" spans="1:13" ht="22.2" x14ac:dyDescent="0.3">
      <c r="A4" s="41" t="s">
        <v>196</v>
      </c>
      <c r="B4" s="42">
        <v>0.5</v>
      </c>
      <c r="C4" s="42">
        <v>0.75</v>
      </c>
      <c r="D4" s="42">
        <v>1</v>
      </c>
      <c r="E4" s="42">
        <v>1.25</v>
      </c>
      <c r="F4" s="42">
        <v>1.3</v>
      </c>
      <c r="G4" s="42">
        <v>1.33</v>
      </c>
      <c r="H4" s="42">
        <v>1.35</v>
      </c>
      <c r="I4" s="42">
        <v>1.38</v>
      </c>
      <c r="J4" s="42">
        <v>1.5</v>
      </c>
      <c r="K4" s="42">
        <v>1.75</v>
      </c>
      <c r="L4" s="42">
        <v>1.8</v>
      </c>
      <c r="M4" s="42">
        <v>1.85</v>
      </c>
    </row>
    <row r="5" spans="1:13" x14ac:dyDescent="0.3">
      <c r="A5" s="43">
        <v>1</v>
      </c>
      <c r="B5" s="44">
        <f t="shared" ref="B5:C18" si="0">$D5*B$4</f>
        <v>7980</v>
      </c>
      <c r="C5" s="44">
        <f t="shared" si="0"/>
        <v>11970</v>
      </c>
      <c r="D5" s="45">
        <v>15960</v>
      </c>
      <c r="E5" s="44">
        <f t="shared" ref="E5:M18" si="1">$D5*E$4</f>
        <v>19950</v>
      </c>
      <c r="F5" s="44">
        <f t="shared" si="1"/>
        <v>20748</v>
      </c>
      <c r="G5" s="44">
        <f t="shared" si="1"/>
        <v>21226.800000000003</v>
      </c>
      <c r="H5" s="44">
        <f t="shared" si="1"/>
        <v>21546</v>
      </c>
      <c r="I5" s="44">
        <f t="shared" si="1"/>
        <v>22024.799999999999</v>
      </c>
      <c r="J5" s="44">
        <f t="shared" si="1"/>
        <v>23940</v>
      </c>
      <c r="K5" s="44">
        <f t="shared" si="1"/>
        <v>27930</v>
      </c>
      <c r="L5" s="44">
        <f t="shared" si="1"/>
        <v>28728</v>
      </c>
      <c r="M5" s="44">
        <f t="shared" si="1"/>
        <v>29526</v>
      </c>
    </row>
    <row r="6" spans="1:13" x14ac:dyDescent="0.3">
      <c r="A6" s="43">
        <f t="shared" ref="A6:A12" si="2">A5+1</f>
        <v>2</v>
      </c>
      <c r="B6" s="44">
        <f t="shared" si="0"/>
        <v>10820</v>
      </c>
      <c r="C6" s="44">
        <f t="shared" si="0"/>
        <v>16230</v>
      </c>
      <c r="D6" s="45">
        <v>21640</v>
      </c>
      <c r="E6" s="44">
        <f t="shared" si="1"/>
        <v>27050</v>
      </c>
      <c r="F6" s="44">
        <f t="shared" si="1"/>
        <v>28132</v>
      </c>
      <c r="G6" s="44">
        <f t="shared" si="1"/>
        <v>28781.200000000001</v>
      </c>
      <c r="H6" s="44">
        <f t="shared" si="1"/>
        <v>29214.000000000004</v>
      </c>
      <c r="I6" s="44">
        <f t="shared" si="1"/>
        <v>29863.199999999997</v>
      </c>
      <c r="J6" s="44">
        <f t="shared" si="1"/>
        <v>32460</v>
      </c>
      <c r="K6" s="44">
        <f t="shared" si="1"/>
        <v>37870</v>
      </c>
      <c r="L6" s="44">
        <f t="shared" si="1"/>
        <v>38952</v>
      </c>
      <c r="M6" s="44">
        <f t="shared" si="1"/>
        <v>40034</v>
      </c>
    </row>
    <row r="7" spans="1:13" x14ac:dyDescent="0.3">
      <c r="A7" s="43">
        <f t="shared" si="2"/>
        <v>3</v>
      </c>
      <c r="B7" s="44">
        <f t="shared" si="0"/>
        <v>13660</v>
      </c>
      <c r="C7" s="44">
        <f t="shared" si="0"/>
        <v>20490</v>
      </c>
      <c r="D7" s="45">
        <v>27320</v>
      </c>
      <c r="E7" s="44">
        <f t="shared" si="1"/>
        <v>34150</v>
      </c>
      <c r="F7" s="44">
        <f t="shared" si="1"/>
        <v>35516</v>
      </c>
      <c r="G7" s="44">
        <f t="shared" si="1"/>
        <v>36335.599999999999</v>
      </c>
      <c r="H7" s="44">
        <f t="shared" si="1"/>
        <v>36882</v>
      </c>
      <c r="I7" s="44">
        <f t="shared" si="1"/>
        <v>37701.599999999999</v>
      </c>
      <c r="J7" s="44">
        <f t="shared" si="1"/>
        <v>40980</v>
      </c>
      <c r="K7" s="44">
        <f t="shared" si="1"/>
        <v>47810</v>
      </c>
      <c r="L7" s="44">
        <f t="shared" si="1"/>
        <v>49176</v>
      </c>
      <c r="M7" s="44">
        <f t="shared" si="1"/>
        <v>50542</v>
      </c>
    </row>
    <row r="8" spans="1:13" x14ac:dyDescent="0.3">
      <c r="A8" s="43">
        <f t="shared" si="2"/>
        <v>4</v>
      </c>
      <c r="B8" s="44">
        <f t="shared" si="0"/>
        <v>16500</v>
      </c>
      <c r="C8" s="44">
        <f t="shared" si="0"/>
        <v>24750</v>
      </c>
      <c r="D8" s="45">
        <v>33000</v>
      </c>
      <c r="E8" s="44">
        <f t="shared" si="1"/>
        <v>41250</v>
      </c>
      <c r="F8" s="44">
        <f t="shared" si="1"/>
        <v>42900</v>
      </c>
      <c r="G8" s="44">
        <f t="shared" si="1"/>
        <v>43890</v>
      </c>
      <c r="H8" s="44">
        <f t="shared" si="1"/>
        <v>44550</v>
      </c>
      <c r="I8" s="44">
        <f t="shared" si="1"/>
        <v>45540</v>
      </c>
      <c r="J8" s="44">
        <f t="shared" si="1"/>
        <v>49500</v>
      </c>
      <c r="K8" s="44">
        <f t="shared" si="1"/>
        <v>57750</v>
      </c>
      <c r="L8" s="44">
        <f t="shared" si="1"/>
        <v>59400</v>
      </c>
      <c r="M8" s="44">
        <f t="shared" si="1"/>
        <v>61050</v>
      </c>
    </row>
    <row r="9" spans="1:13" x14ac:dyDescent="0.3">
      <c r="A9" s="43">
        <f t="shared" si="2"/>
        <v>5</v>
      </c>
      <c r="B9" s="44">
        <f t="shared" si="0"/>
        <v>19340</v>
      </c>
      <c r="C9" s="44">
        <f t="shared" si="0"/>
        <v>29010</v>
      </c>
      <c r="D9" s="45">
        <v>38680</v>
      </c>
      <c r="E9" s="44">
        <f t="shared" si="1"/>
        <v>48350</v>
      </c>
      <c r="F9" s="44">
        <f t="shared" si="1"/>
        <v>50284</v>
      </c>
      <c r="G9" s="44">
        <f t="shared" si="1"/>
        <v>51444.4</v>
      </c>
      <c r="H9" s="44">
        <f t="shared" si="1"/>
        <v>52218</v>
      </c>
      <c r="I9" s="44">
        <f t="shared" si="1"/>
        <v>53378.399999999994</v>
      </c>
      <c r="J9" s="44">
        <f t="shared" si="1"/>
        <v>58020</v>
      </c>
      <c r="K9" s="44">
        <f t="shared" si="1"/>
        <v>67690</v>
      </c>
      <c r="L9" s="44">
        <f t="shared" si="1"/>
        <v>69624</v>
      </c>
      <c r="M9" s="44">
        <f t="shared" si="1"/>
        <v>71558</v>
      </c>
    </row>
    <row r="10" spans="1:13" x14ac:dyDescent="0.3">
      <c r="A10" s="43">
        <f t="shared" si="2"/>
        <v>6</v>
      </c>
      <c r="B10" s="44">
        <f t="shared" si="0"/>
        <v>22180</v>
      </c>
      <c r="C10" s="44">
        <f t="shared" si="0"/>
        <v>33270</v>
      </c>
      <c r="D10" s="45">
        <v>44360</v>
      </c>
      <c r="E10" s="44">
        <f t="shared" si="1"/>
        <v>55450</v>
      </c>
      <c r="F10" s="44">
        <f t="shared" si="1"/>
        <v>57668</v>
      </c>
      <c r="G10" s="44">
        <f t="shared" si="1"/>
        <v>58998.8</v>
      </c>
      <c r="H10" s="44">
        <f t="shared" si="1"/>
        <v>59886.000000000007</v>
      </c>
      <c r="I10" s="44">
        <f t="shared" si="1"/>
        <v>61216.799999999996</v>
      </c>
      <c r="J10" s="44">
        <f t="shared" si="1"/>
        <v>66540</v>
      </c>
      <c r="K10" s="44">
        <f t="shared" si="1"/>
        <v>77630</v>
      </c>
      <c r="L10" s="44">
        <f t="shared" si="1"/>
        <v>79848</v>
      </c>
      <c r="M10" s="44">
        <f t="shared" si="1"/>
        <v>82066</v>
      </c>
    </row>
    <row r="11" spans="1:13" x14ac:dyDescent="0.3">
      <c r="A11" s="43">
        <f t="shared" si="2"/>
        <v>7</v>
      </c>
      <c r="B11" s="44">
        <f t="shared" si="0"/>
        <v>25020</v>
      </c>
      <c r="C11" s="44">
        <f t="shared" si="0"/>
        <v>37530</v>
      </c>
      <c r="D11" s="45">
        <v>50040</v>
      </c>
      <c r="E11" s="44">
        <f t="shared" si="1"/>
        <v>62550</v>
      </c>
      <c r="F11" s="44">
        <f t="shared" si="1"/>
        <v>65052</v>
      </c>
      <c r="G11" s="44">
        <f t="shared" si="1"/>
        <v>66553.2</v>
      </c>
      <c r="H11" s="44">
        <f t="shared" si="1"/>
        <v>67554</v>
      </c>
      <c r="I11" s="44">
        <f t="shared" si="1"/>
        <v>69055.199999999997</v>
      </c>
      <c r="J11" s="44">
        <f t="shared" si="1"/>
        <v>75060</v>
      </c>
      <c r="K11" s="44">
        <f t="shared" si="1"/>
        <v>87570</v>
      </c>
      <c r="L11" s="44">
        <f t="shared" si="1"/>
        <v>90072</v>
      </c>
      <c r="M11" s="44">
        <f t="shared" si="1"/>
        <v>92574</v>
      </c>
    </row>
    <row r="12" spans="1:13" x14ac:dyDescent="0.3">
      <c r="A12" s="43">
        <f t="shared" si="2"/>
        <v>8</v>
      </c>
      <c r="B12" s="44">
        <f t="shared" si="0"/>
        <v>27860</v>
      </c>
      <c r="C12" s="44">
        <f t="shared" si="0"/>
        <v>41790</v>
      </c>
      <c r="D12" s="45">
        <v>55720</v>
      </c>
      <c r="E12" s="44">
        <f t="shared" si="1"/>
        <v>69650</v>
      </c>
      <c r="F12" s="44">
        <f t="shared" si="1"/>
        <v>72436</v>
      </c>
      <c r="G12" s="44">
        <f t="shared" si="1"/>
        <v>74107.600000000006</v>
      </c>
      <c r="H12" s="44">
        <f t="shared" si="1"/>
        <v>75222</v>
      </c>
      <c r="I12" s="44">
        <f t="shared" si="1"/>
        <v>76893.599999999991</v>
      </c>
      <c r="J12" s="44">
        <f t="shared" si="1"/>
        <v>83580</v>
      </c>
      <c r="K12" s="44">
        <f t="shared" si="1"/>
        <v>97510</v>
      </c>
      <c r="L12" s="44">
        <f t="shared" si="1"/>
        <v>100296</v>
      </c>
      <c r="M12" s="44">
        <f t="shared" si="1"/>
        <v>103082</v>
      </c>
    </row>
    <row r="13" spans="1:13" x14ac:dyDescent="0.3">
      <c r="A13" s="43">
        <v>9</v>
      </c>
      <c r="B13" s="44">
        <f t="shared" si="0"/>
        <v>30700</v>
      </c>
      <c r="C13" s="44">
        <f t="shared" si="0"/>
        <v>46050</v>
      </c>
      <c r="D13" s="46">
        <v>61400</v>
      </c>
      <c r="E13" s="44">
        <f t="shared" si="1"/>
        <v>76750</v>
      </c>
      <c r="F13" s="44">
        <f t="shared" si="1"/>
        <v>79820</v>
      </c>
      <c r="G13" s="44">
        <f t="shared" si="1"/>
        <v>81662</v>
      </c>
      <c r="H13" s="44">
        <f t="shared" si="1"/>
        <v>82890</v>
      </c>
      <c r="I13" s="44">
        <f t="shared" si="1"/>
        <v>84732</v>
      </c>
      <c r="J13" s="44">
        <f t="shared" si="1"/>
        <v>92100</v>
      </c>
      <c r="K13" s="44">
        <f t="shared" si="1"/>
        <v>107450</v>
      </c>
      <c r="L13" s="44">
        <f t="shared" si="1"/>
        <v>110520</v>
      </c>
      <c r="M13" s="44">
        <f t="shared" si="1"/>
        <v>113590</v>
      </c>
    </row>
    <row r="14" spans="1:13" x14ac:dyDescent="0.3">
      <c r="A14" s="43">
        <v>10</v>
      </c>
      <c r="B14" s="44">
        <f t="shared" si="0"/>
        <v>33540</v>
      </c>
      <c r="C14" s="44">
        <f t="shared" si="0"/>
        <v>50310</v>
      </c>
      <c r="D14" s="46">
        <v>67080</v>
      </c>
      <c r="E14" s="44">
        <f t="shared" si="1"/>
        <v>83850</v>
      </c>
      <c r="F14" s="44">
        <f t="shared" si="1"/>
        <v>87204</v>
      </c>
      <c r="G14" s="44">
        <f t="shared" si="1"/>
        <v>89216.400000000009</v>
      </c>
      <c r="H14" s="44">
        <f t="shared" si="1"/>
        <v>90558</v>
      </c>
      <c r="I14" s="44">
        <f t="shared" si="1"/>
        <v>92570.4</v>
      </c>
      <c r="J14" s="44">
        <f t="shared" si="1"/>
        <v>100620</v>
      </c>
      <c r="K14" s="44">
        <f t="shared" si="1"/>
        <v>117390</v>
      </c>
      <c r="L14" s="44">
        <f t="shared" si="1"/>
        <v>120744</v>
      </c>
      <c r="M14" s="44">
        <f t="shared" si="1"/>
        <v>124098</v>
      </c>
    </row>
    <row r="15" spans="1:13" x14ac:dyDescent="0.3">
      <c r="A15" s="43">
        <v>11</v>
      </c>
      <c r="B15" s="44">
        <f t="shared" si="0"/>
        <v>36380</v>
      </c>
      <c r="C15" s="44">
        <f t="shared" si="0"/>
        <v>54570</v>
      </c>
      <c r="D15" s="46">
        <v>72760</v>
      </c>
      <c r="E15" s="44">
        <f t="shared" si="1"/>
        <v>90950</v>
      </c>
      <c r="F15" s="44">
        <f t="shared" si="1"/>
        <v>94588</v>
      </c>
      <c r="G15" s="44">
        <f t="shared" si="1"/>
        <v>96770.8</v>
      </c>
      <c r="H15" s="44">
        <f t="shared" si="1"/>
        <v>98226</v>
      </c>
      <c r="I15" s="44">
        <f t="shared" si="1"/>
        <v>100408.79999999999</v>
      </c>
      <c r="J15" s="44">
        <f t="shared" si="1"/>
        <v>109140</v>
      </c>
      <c r="K15" s="44">
        <f t="shared" si="1"/>
        <v>127330</v>
      </c>
      <c r="L15" s="44">
        <f t="shared" si="1"/>
        <v>130968</v>
      </c>
      <c r="M15" s="44">
        <f t="shared" si="1"/>
        <v>134606</v>
      </c>
    </row>
    <row r="16" spans="1:13" x14ac:dyDescent="0.3">
      <c r="A16" s="43">
        <v>12</v>
      </c>
      <c r="B16" s="44">
        <f t="shared" si="0"/>
        <v>39220</v>
      </c>
      <c r="C16" s="44">
        <f t="shared" si="0"/>
        <v>58830</v>
      </c>
      <c r="D16" s="46">
        <v>78440</v>
      </c>
      <c r="E16" s="44">
        <f t="shared" si="1"/>
        <v>98050</v>
      </c>
      <c r="F16" s="44">
        <f t="shared" si="1"/>
        <v>101972</v>
      </c>
      <c r="G16" s="44">
        <f t="shared" si="1"/>
        <v>104325.20000000001</v>
      </c>
      <c r="H16" s="44">
        <f t="shared" si="1"/>
        <v>105894</v>
      </c>
      <c r="I16" s="44">
        <f t="shared" si="1"/>
        <v>108247.2</v>
      </c>
      <c r="J16" s="44">
        <f t="shared" si="1"/>
        <v>117660</v>
      </c>
      <c r="K16" s="44">
        <f t="shared" si="1"/>
        <v>137270</v>
      </c>
      <c r="L16" s="44">
        <f t="shared" si="1"/>
        <v>141192</v>
      </c>
      <c r="M16" s="44">
        <f t="shared" si="1"/>
        <v>145114</v>
      </c>
    </row>
    <row r="17" spans="1:16" x14ac:dyDescent="0.3">
      <c r="A17" s="43">
        <v>13</v>
      </c>
      <c r="B17" s="44">
        <f t="shared" si="0"/>
        <v>42060</v>
      </c>
      <c r="C17" s="44">
        <f t="shared" si="0"/>
        <v>63090</v>
      </c>
      <c r="D17" s="46">
        <v>84120</v>
      </c>
      <c r="E17" s="44">
        <f t="shared" si="1"/>
        <v>105150</v>
      </c>
      <c r="F17" s="44">
        <f t="shared" si="1"/>
        <v>109356</v>
      </c>
      <c r="G17" s="44">
        <f t="shared" si="1"/>
        <v>111879.6</v>
      </c>
      <c r="H17" s="44">
        <f t="shared" si="1"/>
        <v>113562.00000000001</v>
      </c>
      <c r="I17" s="44">
        <f t="shared" si="1"/>
        <v>116085.59999999999</v>
      </c>
      <c r="J17" s="44">
        <f t="shared" si="1"/>
        <v>126180</v>
      </c>
      <c r="K17" s="44">
        <f t="shared" si="1"/>
        <v>147210</v>
      </c>
      <c r="L17" s="44">
        <f t="shared" si="1"/>
        <v>151416</v>
      </c>
      <c r="M17" s="44">
        <f t="shared" si="1"/>
        <v>155622</v>
      </c>
    </row>
    <row r="18" spans="1:16" x14ac:dyDescent="0.3">
      <c r="A18" s="43">
        <v>14</v>
      </c>
      <c r="B18" s="47">
        <f t="shared" si="0"/>
        <v>44900</v>
      </c>
      <c r="C18" s="47">
        <f t="shared" si="0"/>
        <v>67350</v>
      </c>
      <c r="D18" s="48">
        <v>89800</v>
      </c>
      <c r="E18" s="47">
        <f t="shared" si="1"/>
        <v>112250</v>
      </c>
      <c r="F18" s="47">
        <f t="shared" si="1"/>
        <v>116740</v>
      </c>
      <c r="G18" s="47">
        <f t="shared" si="1"/>
        <v>119434</v>
      </c>
      <c r="H18" s="47">
        <f t="shared" si="1"/>
        <v>121230.00000000001</v>
      </c>
      <c r="I18" s="47">
        <f t="shared" si="1"/>
        <v>123923.99999999999</v>
      </c>
      <c r="J18" s="47">
        <f t="shared" si="1"/>
        <v>134700</v>
      </c>
      <c r="K18" s="47">
        <f t="shared" si="1"/>
        <v>157150</v>
      </c>
      <c r="L18" s="47">
        <f t="shared" si="1"/>
        <v>161640</v>
      </c>
      <c r="M18" s="47">
        <f t="shared" si="1"/>
        <v>166130</v>
      </c>
    </row>
    <row r="19" spans="1:16" x14ac:dyDescent="0.3">
      <c r="A19" s="43"/>
      <c r="B19" s="49"/>
      <c r="C19" s="49"/>
      <c r="D19" s="50"/>
      <c r="E19" s="49"/>
      <c r="F19" s="49"/>
      <c r="G19" s="49"/>
      <c r="H19" s="49"/>
      <c r="I19" s="49"/>
      <c r="J19" s="49"/>
      <c r="K19" s="49"/>
      <c r="L19" s="49"/>
      <c r="M19" s="49"/>
    </row>
    <row r="20" spans="1:16" x14ac:dyDescent="0.3">
      <c r="A20" s="43"/>
      <c r="B20" s="51"/>
      <c r="C20" s="51"/>
      <c r="D20" s="51"/>
      <c r="E20" s="52"/>
      <c r="F20" s="51"/>
      <c r="G20" s="51"/>
      <c r="H20" s="51"/>
      <c r="I20" s="51"/>
      <c r="J20" s="51"/>
      <c r="K20" s="51"/>
      <c r="L20" s="51"/>
      <c r="M20" s="51"/>
      <c r="N20" s="51"/>
    </row>
    <row r="21" spans="1:16" x14ac:dyDescent="0.3">
      <c r="A21" s="43"/>
      <c r="B21" s="51"/>
      <c r="C21" s="51"/>
      <c r="D21" s="51"/>
      <c r="E21" s="52"/>
      <c r="F21" s="51"/>
      <c r="G21" s="51"/>
      <c r="H21" s="51"/>
      <c r="I21" s="51"/>
      <c r="J21" s="51"/>
      <c r="K21" s="51"/>
      <c r="L21" s="51"/>
      <c r="M21" s="51"/>
      <c r="N21" s="51"/>
    </row>
    <row r="22" spans="1:16" ht="22.2" x14ac:dyDescent="0.3">
      <c r="A22" s="41" t="s">
        <v>196</v>
      </c>
      <c r="B22" s="42">
        <v>2</v>
      </c>
      <c r="C22" s="42">
        <v>2.25</v>
      </c>
      <c r="D22" s="42">
        <v>2.5</v>
      </c>
      <c r="E22" s="42">
        <v>2.75</v>
      </c>
      <c r="F22" s="60">
        <v>2.85</v>
      </c>
      <c r="G22" s="42">
        <v>3</v>
      </c>
      <c r="H22" s="60">
        <v>3.25</v>
      </c>
      <c r="I22" s="42">
        <v>3.5</v>
      </c>
      <c r="J22" s="42">
        <v>3.75</v>
      </c>
      <c r="K22" s="42">
        <v>4</v>
      </c>
      <c r="L22" s="42">
        <v>5</v>
      </c>
      <c r="M22" s="42">
        <v>6</v>
      </c>
      <c r="N22" s="42">
        <v>7</v>
      </c>
      <c r="O22" s="51"/>
      <c r="P22" s="51"/>
    </row>
    <row r="23" spans="1:16" x14ac:dyDescent="0.3">
      <c r="A23" s="43">
        <v>1</v>
      </c>
      <c r="B23" s="44">
        <f t="shared" ref="B23:N36" si="3">$D5*B$22</f>
        <v>31920</v>
      </c>
      <c r="C23" s="44">
        <f t="shared" si="3"/>
        <v>35910</v>
      </c>
      <c r="D23" s="44">
        <f t="shared" si="3"/>
        <v>39900</v>
      </c>
      <c r="E23" s="44">
        <f t="shared" si="3"/>
        <v>43890</v>
      </c>
      <c r="F23" s="44">
        <f>(D5*285%)</f>
        <v>45486</v>
      </c>
      <c r="G23" s="44">
        <f t="shared" si="3"/>
        <v>47880</v>
      </c>
      <c r="H23" s="44">
        <f t="shared" si="3"/>
        <v>51870</v>
      </c>
      <c r="I23" s="44">
        <f t="shared" si="3"/>
        <v>55860</v>
      </c>
      <c r="J23" s="44">
        <f t="shared" si="3"/>
        <v>59850</v>
      </c>
      <c r="K23" s="44">
        <f t="shared" si="3"/>
        <v>63840</v>
      </c>
      <c r="L23" s="44">
        <f t="shared" si="3"/>
        <v>79800</v>
      </c>
      <c r="M23" s="44">
        <f t="shared" si="3"/>
        <v>95760</v>
      </c>
      <c r="N23" s="44">
        <f t="shared" si="3"/>
        <v>111720</v>
      </c>
      <c r="O23" s="51"/>
      <c r="P23" s="51"/>
    </row>
    <row r="24" spans="1:16" x14ac:dyDescent="0.3">
      <c r="A24" s="43">
        <f t="shared" ref="A24:A30" si="4">A23+1</f>
        <v>2</v>
      </c>
      <c r="B24" s="44">
        <f t="shared" si="3"/>
        <v>43280</v>
      </c>
      <c r="C24" s="44">
        <f t="shared" si="3"/>
        <v>48690</v>
      </c>
      <c r="D24" s="44">
        <f t="shared" si="3"/>
        <v>54100</v>
      </c>
      <c r="E24" s="44">
        <f t="shared" si="3"/>
        <v>59510</v>
      </c>
      <c r="F24" s="44">
        <f t="shared" ref="F24:F36" si="5">(D6*285%)</f>
        <v>61674</v>
      </c>
      <c r="G24" s="44">
        <f t="shared" si="3"/>
        <v>64920</v>
      </c>
      <c r="H24" s="44">
        <f t="shared" si="3"/>
        <v>70330</v>
      </c>
      <c r="I24" s="44">
        <f t="shared" si="3"/>
        <v>75740</v>
      </c>
      <c r="J24" s="44">
        <f t="shared" si="3"/>
        <v>81150</v>
      </c>
      <c r="K24" s="44">
        <f t="shared" si="3"/>
        <v>86560</v>
      </c>
      <c r="L24" s="44">
        <f t="shared" si="3"/>
        <v>108200</v>
      </c>
      <c r="M24" s="44">
        <f t="shared" si="3"/>
        <v>129840</v>
      </c>
      <c r="N24" s="44">
        <f t="shared" si="3"/>
        <v>151480</v>
      </c>
      <c r="O24" s="51"/>
      <c r="P24" s="51"/>
    </row>
    <row r="25" spans="1:16" x14ac:dyDescent="0.3">
      <c r="A25" s="43">
        <f t="shared" si="4"/>
        <v>3</v>
      </c>
      <c r="B25" s="44">
        <f t="shared" si="3"/>
        <v>54640</v>
      </c>
      <c r="C25" s="44">
        <f t="shared" si="3"/>
        <v>61470</v>
      </c>
      <c r="D25" s="44">
        <f t="shared" si="3"/>
        <v>68300</v>
      </c>
      <c r="E25" s="44">
        <f t="shared" si="3"/>
        <v>75130</v>
      </c>
      <c r="F25" s="44">
        <f t="shared" si="5"/>
        <v>77862</v>
      </c>
      <c r="G25" s="44">
        <f t="shared" si="3"/>
        <v>81960</v>
      </c>
      <c r="H25" s="44">
        <f t="shared" si="3"/>
        <v>88790</v>
      </c>
      <c r="I25" s="44">
        <f t="shared" si="3"/>
        <v>95620</v>
      </c>
      <c r="J25" s="44">
        <f t="shared" si="3"/>
        <v>102450</v>
      </c>
      <c r="K25" s="44">
        <f t="shared" si="3"/>
        <v>109280</v>
      </c>
      <c r="L25" s="44">
        <f t="shared" si="3"/>
        <v>136600</v>
      </c>
      <c r="M25" s="44">
        <f t="shared" si="3"/>
        <v>163920</v>
      </c>
      <c r="N25" s="44">
        <f t="shared" si="3"/>
        <v>191240</v>
      </c>
      <c r="O25" s="51"/>
      <c r="P25" s="51"/>
    </row>
    <row r="26" spans="1:16" x14ac:dyDescent="0.3">
      <c r="A26" s="43">
        <f t="shared" si="4"/>
        <v>4</v>
      </c>
      <c r="B26" s="44">
        <f t="shared" si="3"/>
        <v>66000</v>
      </c>
      <c r="C26" s="44">
        <f t="shared" si="3"/>
        <v>74250</v>
      </c>
      <c r="D26" s="44">
        <f t="shared" si="3"/>
        <v>82500</v>
      </c>
      <c r="E26" s="44">
        <f t="shared" si="3"/>
        <v>90750</v>
      </c>
      <c r="F26" s="44">
        <f t="shared" si="5"/>
        <v>94050</v>
      </c>
      <c r="G26" s="44">
        <f t="shared" si="3"/>
        <v>99000</v>
      </c>
      <c r="H26" s="44">
        <f t="shared" si="3"/>
        <v>107250</v>
      </c>
      <c r="I26" s="44">
        <f t="shared" si="3"/>
        <v>115500</v>
      </c>
      <c r="J26" s="44">
        <f t="shared" si="3"/>
        <v>123750</v>
      </c>
      <c r="K26" s="44">
        <f t="shared" si="3"/>
        <v>132000</v>
      </c>
      <c r="L26" s="44">
        <f t="shared" si="3"/>
        <v>165000</v>
      </c>
      <c r="M26" s="44">
        <f t="shared" si="3"/>
        <v>198000</v>
      </c>
      <c r="N26" s="44">
        <f t="shared" si="3"/>
        <v>231000</v>
      </c>
      <c r="O26" s="51"/>
      <c r="P26" s="51"/>
    </row>
    <row r="27" spans="1:16" x14ac:dyDescent="0.3">
      <c r="A27" s="43">
        <f t="shared" si="4"/>
        <v>5</v>
      </c>
      <c r="B27" s="44">
        <f t="shared" si="3"/>
        <v>77360</v>
      </c>
      <c r="C27" s="44">
        <f t="shared" si="3"/>
        <v>87030</v>
      </c>
      <c r="D27" s="44">
        <f t="shared" si="3"/>
        <v>96700</v>
      </c>
      <c r="E27" s="44">
        <f t="shared" si="3"/>
        <v>106370</v>
      </c>
      <c r="F27" s="44">
        <f t="shared" si="5"/>
        <v>110238</v>
      </c>
      <c r="G27" s="44">
        <f t="shared" si="3"/>
        <v>116040</v>
      </c>
      <c r="H27" s="44">
        <f t="shared" si="3"/>
        <v>125710</v>
      </c>
      <c r="I27" s="44">
        <f t="shared" si="3"/>
        <v>135380</v>
      </c>
      <c r="J27" s="44">
        <f t="shared" si="3"/>
        <v>145050</v>
      </c>
      <c r="K27" s="44">
        <f t="shared" si="3"/>
        <v>154720</v>
      </c>
      <c r="L27" s="44">
        <f t="shared" si="3"/>
        <v>193400</v>
      </c>
      <c r="M27" s="44">
        <f t="shared" si="3"/>
        <v>232080</v>
      </c>
      <c r="N27" s="44">
        <f t="shared" si="3"/>
        <v>270760</v>
      </c>
      <c r="O27" s="51"/>
      <c r="P27" s="51"/>
    </row>
    <row r="28" spans="1:16" x14ac:dyDescent="0.3">
      <c r="A28" s="43">
        <f t="shared" si="4"/>
        <v>6</v>
      </c>
      <c r="B28" s="44">
        <f t="shared" si="3"/>
        <v>88720</v>
      </c>
      <c r="C28" s="44">
        <f t="shared" si="3"/>
        <v>99810</v>
      </c>
      <c r="D28" s="44">
        <f t="shared" si="3"/>
        <v>110900</v>
      </c>
      <c r="E28" s="44">
        <f t="shared" si="3"/>
        <v>121990</v>
      </c>
      <c r="F28" s="44">
        <f t="shared" si="5"/>
        <v>126426</v>
      </c>
      <c r="G28" s="44">
        <f t="shared" si="3"/>
        <v>133080</v>
      </c>
      <c r="H28" s="44">
        <f t="shared" si="3"/>
        <v>144170</v>
      </c>
      <c r="I28" s="44">
        <f t="shared" si="3"/>
        <v>155260</v>
      </c>
      <c r="J28" s="44">
        <f t="shared" si="3"/>
        <v>166350</v>
      </c>
      <c r="K28" s="44">
        <f t="shared" si="3"/>
        <v>177440</v>
      </c>
      <c r="L28" s="44">
        <f t="shared" si="3"/>
        <v>221800</v>
      </c>
      <c r="M28" s="44">
        <f t="shared" si="3"/>
        <v>266160</v>
      </c>
      <c r="N28" s="44">
        <f t="shared" si="3"/>
        <v>310520</v>
      </c>
      <c r="O28" s="51"/>
      <c r="P28" s="51"/>
    </row>
    <row r="29" spans="1:16" x14ac:dyDescent="0.3">
      <c r="A29" s="43">
        <f t="shared" si="4"/>
        <v>7</v>
      </c>
      <c r="B29" s="44">
        <f t="shared" si="3"/>
        <v>100080</v>
      </c>
      <c r="C29" s="44">
        <f t="shared" si="3"/>
        <v>112590</v>
      </c>
      <c r="D29" s="44">
        <f t="shared" si="3"/>
        <v>125100</v>
      </c>
      <c r="E29" s="44">
        <f t="shared" si="3"/>
        <v>137610</v>
      </c>
      <c r="F29" s="44">
        <f t="shared" si="5"/>
        <v>142614</v>
      </c>
      <c r="G29" s="44">
        <f t="shared" si="3"/>
        <v>150120</v>
      </c>
      <c r="H29" s="44">
        <f t="shared" si="3"/>
        <v>162630</v>
      </c>
      <c r="I29" s="44">
        <f t="shared" si="3"/>
        <v>175140</v>
      </c>
      <c r="J29" s="44">
        <f t="shared" si="3"/>
        <v>187650</v>
      </c>
      <c r="K29" s="44">
        <f t="shared" si="3"/>
        <v>200160</v>
      </c>
      <c r="L29" s="44">
        <f t="shared" si="3"/>
        <v>250200</v>
      </c>
      <c r="M29" s="44">
        <f t="shared" si="3"/>
        <v>300240</v>
      </c>
      <c r="N29" s="44">
        <f t="shared" si="3"/>
        <v>350280</v>
      </c>
      <c r="O29" s="51"/>
      <c r="P29" s="51"/>
    </row>
    <row r="30" spans="1:16" x14ac:dyDescent="0.3">
      <c r="A30" s="43">
        <f t="shared" si="4"/>
        <v>8</v>
      </c>
      <c r="B30" s="44">
        <f t="shared" si="3"/>
        <v>111440</v>
      </c>
      <c r="C30" s="44">
        <f t="shared" si="3"/>
        <v>125370</v>
      </c>
      <c r="D30" s="44">
        <f t="shared" si="3"/>
        <v>139300</v>
      </c>
      <c r="E30" s="44">
        <f t="shared" si="3"/>
        <v>153230</v>
      </c>
      <c r="F30" s="44">
        <f t="shared" si="5"/>
        <v>158802</v>
      </c>
      <c r="G30" s="44">
        <f t="shared" si="3"/>
        <v>167160</v>
      </c>
      <c r="H30" s="44">
        <f t="shared" si="3"/>
        <v>181090</v>
      </c>
      <c r="I30" s="44">
        <f t="shared" si="3"/>
        <v>195020</v>
      </c>
      <c r="J30" s="44">
        <f t="shared" si="3"/>
        <v>208950</v>
      </c>
      <c r="K30" s="44">
        <f t="shared" si="3"/>
        <v>222880</v>
      </c>
      <c r="L30" s="44">
        <f t="shared" si="3"/>
        <v>278600</v>
      </c>
      <c r="M30" s="44">
        <f t="shared" si="3"/>
        <v>334320</v>
      </c>
      <c r="N30" s="44">
        <f t="shared" si="3"/>
        <v>390040</v>
      </c>
      <c r="O30" s="51"/>
      <c r="P30" s="51"/>
    </row>
    <row r="31" spans="1:16" x14ac:dyDescent="0.3">
      <c r="A31" s="43">
        <v>9</v>
      </c>
      <c r="B31" s="44">
        <f t="shared" si="3"/>
        <v>122800</v>
      </c>
      <c r="C31" s="44">
        <f t="shared" si="3"/>
        <v>138150</v>
      </c>
      <c r="D31" s="44">
        <f t="shared" si="3"/>
        <v>153500</v>
      </c>
      <c r="E31" s="44">
        <f t="shared" si="3"/>
        <v>168850</v>
      </c>
      <c r="F31" s="44">
        <f t="shared" si="5"/>
        <v>174990</v>
      </c>
      <c r="G31" s="44">
        <f t="shared" si="3"/>
        <v>184200</v>
      </c>
      <c r="H31" s="44">
        <f t="shared" si="3"/>
        <v>199550</v>
      </c>
      <c r="I31" s="44">
        <f t="shared" si="3"/>
        <v>214900</v>
      </c>
      <c r="J31" s="44">
        <f t="shared" si="3"/>
        <v>230250</v>
      </c>
      <c r="K31" s="44">
        <f t="shared" si="3"/>
        <v>245600</v>
      </c>
      <c r="L31" s="44">
        <f t="shared" si="3"/>
        <v>307000</v>
      </c>
      <c r="M31" s="44">
        <f t="shared" si="3"/>
        <v>368400</v>
      </c>
      <c r="N31" s="44">
        <f t="shared" si="3"/>
        <v>429800</v>
      </c>
      <c r="O31" s="51"/>
      <c r="P31" s="51"/>
    </row>
    <row r="32" spans="1:16" x14ac:dyDescent="0.3">
      <c r="A32" s="43">
        <v>10</v>
      </c>
      <c r="B32" s="44">
        <f t="shared" si="3"/>
        <v>134160</v>
      </c>
      <c r="C32" s="44">
        <f t="shared" si="3"/>
        <v>150930</v>
      </c>
      <c r="D32" s="44">
        <f t="shared" si="3"/>
        <v>167700</v>
      </c>
      <c r="E32" s="44">
        <f t="shared" si="3"/>
        <v>184470</v>
      </c>
      <c r="F32" s="44">
        <f t="shared" si="5"/>
        <v>191178</v>
      </c>
      <c r="G32" s="44">
        <f t="shared" si="3"/>
        <v>201240</v>
      </c>
      <c r="H32" s="44">
        <f t="shared" si="3"/>
        <v>218010</v>
      </c>
      <c r="I32" s="44">
        <f t="shared" si="3"/>
        <v>234780</v>
      </c>
      <c r="J32" s="44">
        <f t="shared" si="3"/>
        <v>251550</v>
      </c>
      <c r="K32" s="44">
        <f t="shared" si="3"/>
        <v>268320</v>
      </c>
      <c r="L32" s="44">
        <f t="shared" si="3"/>
        <v>335400</v>
      </c>
      <c r="M32" s="44">
        <f t="shared" si="3"/>
        <v>402480</v>
      </c>
      <c r="N32" s="44">
        <f t="shared" si="3"/>
        <v>469560</v>
      </c>
      <c r="O32" s="51"/>
      <c r="P32" s="51"/>
    </row>
    <row r="33" spans="1:16" x14ac:dyDescent="0.3">
      <c r="A33" s="43">
        <v>11</v>
      </c>
      <c r="B33" s="44">
        <f t="shared" si="3"/>
        <v>145520</v>
      </c>
      <c r="C33" s="44">
        <f t="shared" si="3"/>
        <v>163710</v>
      </c>
      <c r="D33" s="44">
        <f t="shared" si="3"/>
        <v>181900</v>
      </c>
      <c r="E33" s="44">
        <f t="shared" si="3"/>
        <v>200090</v>
      </c>
      <c r="F33" s="44">
        <f t="shared" si="5"/>
        <v>207366</v>
      </c>
      <c r="G33" s="44">
        <f t="shared" si="3"/>
        <v>218280</v>
      </c>
      <c r="H33" s="44">
        <f t="shared" si="3"/>
        <v>236470</v>
      </c>
      <c r="I33" s="44">
        <f t="shared" si="3"/>
        <v>254660</v>
      </c>
      <c r="J33" s="44">
        <f t="shared" si="3"/>
        <v>272850</v>
      </c>
      <c r="K33" s="44">
        <f t="shared" si="3"/>
        <v>291040</v>
      </c>
      <c r="L33" s="44">
        <f t="shared" si="3"/>
        <v>363800</v>
      </c>
      <c r="M33" s="44">
        <f t="shared" si="3"/>
        <v>436560</v>
      </c>
      <c r="N33" s="44">
        <f t="shared" si="3"/>
        <v>509320</v>
      </c>
      <c r="O33" s="51"/>
      <c r="P33" s="51"/>
    </row>
    <row r="34" spans="1:16" x14ac:dyDescent="0.3">
      <c r="A34" s="43">
        <v>12</v>
      </c>
      <c r="B34" s="44">
        <f t="shared" si="3"/>
        <v>156880</v>
      </c>
      <c r="C34" s="44">
        <f t="shared" si="3"/>
        <v>176490</v>
      </c>
      <c r="D34" s="44">
        <f t="shared" si="3"/>
        <v>196100</v>
      </c>
      <c r="E34" s="44">
        <f t="shared" si="3"/>
        <v>215710</v>
      </c>
      <c r="F34" s="44">
        <f t="shared" si="5"/>
        <v>223554</v>
      </c>
      <c r="G34" s="44">
        <f t="shared" si="3"/>
        <v>235320</v>
      </c>
      <c r="H34" s="44">
        <f t="shared" si="3"/>
        <v>254930</v>
      </c>
      <c r="I34" s="44">
        <f t="shared" si="3"/>
        <v>274540</v>
      </c>
      <c r="J34" s="44">
        <f t="shared" si="3"/>
        <v>294150</v>
      </c>
      <c r="K34" s="44">
        <f t="shared" si="3"/>
        <v>313760</v>
      </c>
      <c r="L34" s="44">
        <f t="shared" si="3"/>
        <v>392200</v>
      </c>
      <c r="M34" s="44">
        <f t="shared" si="3"/>
        <v>470640</v>
      </c>
      <c r="N34" s="44">
        <f t="shared" si="3"/>
        <v>549080</v>
      </c>
      <c r="O34" s="51"/>
      <c r="P34" s="51"/>
    </row>
    <row r="35" spans="1:16" x14ac:dyDescent="0.3">
      <c r="A35" s="43">
        <v>13</v>
      </c>
      <c r="B35" s="44">
        <f t="shared" si="3"/>
        <v>168240</v>
      </c>
      <c r="C35" s="44">
        <f t="shared" si="3"/>
        <v>189270</v>
      </c>
      <c r="D35" s="44">
        <f t="shared" si="3"/>
        <v>210300</v>
      </c>
      <c r="E35" s="44">
        <f t="shared" si="3"/>
        <v>231330</v>
      </c>
      <c r="F35" s="44">
        <f t="shared" si="5"/>
        <v>239742</v>
      </c>
      <c r="G35" s="44">
        <f t="shared" si="3"/>
        <v>252360</v>
      </c>
      <c r="H35" s="44">
        <f t="shared" si="3"/>
        <v>273390</v>
      </c>
      <c r="I35" s="44">
        <f t="shared" si="3"/>
        <v>294420</v>
      </c>
      <c r="J35" s="44">
        <f t="shared" si="3"/>
        <v>315450</v>
      </c>
      <c r="K35" s="44">
        <f t="shared" si="3"/>
        <v>336480</v>
      </c>
      <c r="L35" s="44">
        <f t="shared" si="3"/>
        <v>420600</v>
      </c>
      <c r="M35" s="44">
        <f t="shared" si="3"/>
        <v>504720</v>
      </c>
      <c r="N35" s="44">
        <f t="shared" si="3"/>
        <v>588840</v>
      </c>
      <c r="O35" s="51"/>
      <c r="P35" s="51"/>
    </row>
    <row r="36" spans="1:16" x14ac:dyDescent="0.3">
      <c r="A36" s="43">
        <v>14</v>
      </c>
      <c r="B36" s="47">
        <f t="shared" si="3"/>
        <v>179600</v>
      </c>
      <c r="C36" s="47">
        <f t="shared" si="3"/>
        <v>202050</v>
      </c>
      <c r="D36" s="47">
        <f t="shared" si="3"/>
        <v>224500</v>
      </c>
      <c r="E36" s="47">
        <f t="shared" si="3"/>
        <v>246950</v>
      </c>
      <c r="F36" s="44">
        <f t="shared" si="5"/>
        <v>255930</v>
      </c>
      <c r="G36" s="47">
        <f t="shared" si="3"/>
        <v>269400</v>
      </c>
      <c r="H36" s="47">
        <f t="shared" si="3"/>
        <v>291850</v>
      </c>
      <c r="I36" s="47">
        <f t="shared" si="3"/>
        <v>314300</v>
      </c>
      <c r="J36" s="47">
        <f t="shared" si="3"/>
        <v>336750</v>
      </c>
      <c r="K36" s="47">
        <f t="shared" si="3"/>
        <v>359200</v>
      </c>
      <c r="L36" s="47">
        <f t="shared" si="3"/>
        <v>449000</v>
      </c>
      <c r="M36" s="47">
        <f t="shared" si="3"/>
        <v>538800</v>
      </c>
      <c r="N36" s="47">
        <f t="shared" si="3"/>
        <v>628600</v>
      </c>
      <c r="O36" s="51"/>
      <c r="P36" s="51"/>
    </row>
    <row r="37" spans="1:16" x14ac:dyDescent="0.3">
      <c r="A37" s="43"/>
      <c r="B37" s="51"/>
      <c r="C37" s="51"/>
      <c r="D37" s="51"/>
      <c r="E37" s="51"/>
      <c r="F37" s="51"/>
      <c r="G37" s="51"/>
      <c r="H37" s="51"/>
      <c r="I37" s="51"/>
      <c r="J37" s="51"/>
      <c r="K37" s="51"/>
      <c r="L37" s="51"/>
      <c r="M37" s="51"/>
      <c r="N37" s="51"/>
      <c r="O37" s="51"/>
    </row>
    <row r="38" spans="1:16" x14ac:dyDescent="0.3">
      <c r="A38" s="43"/>
      <c r="B38" s="51"/>
      <c r="C38" s="51"/>
      <c r="D38" s="51"/>
      <c r="E38" s="51"/>
      <c r="F38" s="51"/>
      <c r="G38" s="51"/>
      <c r="H38" s="51"/>
      <c r="I38" s="51"/>
      <c r="J38" s="51"/>
      <c r="K38" s="51"/>
      <c r="L38" s="51"/>
      <c r="M38" s="51"/>
      <c r="N38" s="51"/>
      <c r="O38" s="51"/>
    </row>
    <row r="39" spans="1:16" x14ac:dyDescent="0.3">
      <c r="A39" s="53" t="s">
        <v>197</v>
      </c>
      <c r="B39" s="54"/>
      <c r="C39" s="54"/>
      <c r="D39" s="54"/>
      <c r="E39" s="54"/>
      <c r="F39" s="54"/>
      <c r="G39" s="54"/>
      <c r="H39" s="54"/>
      <c r="I39" s="54"/>
      <c r="J39" s="54"/>
      <c r="K39" s="54"/>
      <c r="L39" s="54"/>
      <c r="M39" s="54"/>
      <c r="N39" s="51"/>
      <c r="O39" s="51"/>
    </row>
    <row r="40" spans="1:16" x14ac:dyDescent="0.3">
      <c r="A40" s="55" t="s">
        <v>198</v>
      </c>
      <c r="B40"/>
      <c r="C40"/>
      <c r="D40"/>
      <c r="E40"/>
      <c r="F40"/>
      <c r="G40"/>
      <c r="H40"/>
      <c r="I40" s="51"/>
      <c r="J40" s="51"/>
      <c r="K40" s="51"/>
      <c r="L40" s="51"/>
      <c r="M40" s="51"/>
      <c r="N40" s="51"/>
      <c r="O40" s="51"/>
    </row>
    <row r="41" spans="1:16" ht="21" x14ac:dyDescent="0.4">
      <c r="A41" s="37" t="str">
        <f>A1</f>
        <v>2026 Poverty Guidelines: 48 Contiguous States (all states except Alaska and Hawaii)</v>
      </c>
      <c r="B41"/>
      <c r="C41"/>
      <c r="D41"/>
      <c r="E41"/>
      <c r="F41"/>
      <c r="G41"/>
      <c r="H41"/>
      <c r="I41" s="51"/>
      <c r="J41" s="51"/>
      <c r="K41" s="51"/>
      <c r="L41" s="51"/>
      <c r="M41" s="51"/>
      <c r="N41" s="51"/>
      <c r="O41" s="51"/>
    </row>
    <row r="42" spans="1:16" ht="18" x14ac:dyDescent="0.35">
      <c r="A42" s="39"/>
      <c r="B42" s="51"/>
      <c r="C42" s="51"/>
      <c r="D42" s="51"/>
      <c r="E42" s="52"/>
      <c r="F42" s="51"/>
      <c r="G42" s="51"/>
      <c r="H42" s="51"/>
      <c r="I42" s="51"/>
      <c r="J42" s="51"/>
      <c r="K42" s="51"/>
      <c r="L42" s="51"/>
      <c r="M42" s="51"/>
      <c r="N42" s="51"/>
      <c r="O42" s="51"/>
    </row>
    <row r="43" spans="1:16" ht="18" x14ac:dyDescent="0.35">
      <c r="A43" s="40"/>
      <c r="G43" s="39" t="s">
        <v>199</v>
      </c>
      <c r="L43" s="56"/>
      <c r="M43" s="56"/>
    </row>
    <row r="44" spans="1:16" ht="22.2" x14ac:dyDescent="0.3">
      <c r="A44" s="41" t="s">
        <v>196</v>
      </c>
      <c r="B44" s="42">
        <f>B4</f>
        <v>0.5</v>
      </c>
      <c r="C44" s="42">
        <f>C4</f>
        <v>0.75</v>
      </c>
      <c r="D44" s="42">
        <f>D4</f>
        <v>1</v>
      </c>
      <c r="E44" s="42">
        <f>E4</f>
        <v>1.25</v>
      </c>
      <c r="F44" s="42">
        <v>1.3</v>
      </c>
      <c r="G44" s="42">
        <v>1.33</v>
      </c>
      <c r="H44" s="42">
        <v>1.35</v>
      </c>
      <c r="I44" s="42">
        <v>1.38</v>
      </c>
      <c r="J44" s="42">
        <f>J4</f>
        <v>1.5</v>
      </c>
      <c r="K44" s="42">
        <f>K4</f>
        <v>1.75</v>
      </c>
      <c r="L44" s="42">
        <v>1.8</v>
      </c>
      <c r="M44" s="42">
        <v>1.85</v>
      </c>
    </row>
    <row r="45" spans="1:16" x14ac:dyDescent="0.3">
      <c r="A45" s="43">
        <v>1</v>
      </c>
      <c r="B45" s="44">
        <f t="shared" ref="B45:M58" si="6">B5/12</f>
        <v>665</v>
      </c>
      <c r="C45" s="44">
        <f t="shared" si="6"/>
        <v>997.5</v>
      </c>
      <c r="D45" s="45">
        <f t="shared" si="6"/>
        <v>1330</v>
      </c>
      <c r="E45" s="44">
        <f t="shared" si="6"/>
        <v>1662.5</v>
      </c>
      <c r="F45" s="44">
        <f t="shared" si="6"/>
        <v>1729</v>
      </c>
      <c r="G45" s="44">
        <f t="shared" si="6"/>
        <v>1768.9000000000003</v>
      </c>
      <c r="H45" s="44">
        <f t="shared" si="6"/>
        <v>1795.5</v>
      </c>
      <c r="I45" s="44">
        <f t="shared" si="6"/>
        <v>1835.3999999999999</v>
      </c>
      <c r="J45" s="44">
        <f t="shared" si="6"/>
        <v>1995</v>
      </c>
      <c r="K45" s="44">
        <f t="shared" si="6"/>
        <v>2327.5</v>
      </c>
      <c r="L45" s="44">
        <f t="shared" si="6"/>
        <v>2394</v>
      </c>
      <c r="M45" s="44">
        <f t="shared" si="6"/>
        <v>2460.5</v>
      </c>
    </row>
    <row r="46" spans="1:16" x14ac:dyDescent="0.3">
      <c r="A46" s="43">
        <f t="shared" ref="A46:A52" si="7">A45+1</f>
        <v>2</v>
      </c>
      <c r="B46" s="44">
        <f t="shared" si="6"/>
        <v>901.66666666666663</v>
      </c>
      <c r="C46" s="44">
        <f t="shared" si="6"/>
        <v>1352.5</v>
      </c>
      <c r="D46" s="45">
        <f t="shared" si="6"/>
        <v>1803.3333333333333</v>
      </c>
      <c r="E46" s="44">
        <f t="shared" si="6"/>
        <v>2254.1666666666665</v>
      </c>
      <c r="F46" s="44">
        <f t="shared" si="6"/>
        <v>2344.3333333333335</v>
      </c>
      <c r="G46" s="44">
        <f t="shared" si="6"/>
        <v>2398.4333333333334</v>
      </c>
      <c r="H46" s="44">
        <f t="shared" si="6"/>
        <v>2434.5000000000005</v>
      </c>
      <c r="I46" s="44">
        <f t="shared" si="6"/>
        <v>2488.6</v>
      </c>
      <c r="J46" s="44">
        <f t="shared" si="6"/>
        <v>2705</v>
      </c>
      <c r="K46" s="44">
        <f t="shared" si="6"/>
        <v>3155.8333333333335</v>
      </c>
      <c r="L46" s="44">
        <f t="shared" si="6"/>
        <v>3246</v>
      </c>
      <c r="M46" s="44">
        <f t="shared" si="6"/>
        <v>3336.1666666666665</v>
      </c>
    </row>
    <row r="47" spans="1:16" x14ac:dyDescent="0.3">
      <c r="A47" s="43">
        <f t="shared" si="7"/>
        <v>3</v>
      </c>
      <c r="B47" s="44">
        <f t="shared" si="6"/>
        <v>1138.3333333333333</v>
      </c>
      <c r="C47" s="44">
        <f t="shared" si="6"/>
        <v>1707.5</v>
      </c>
      <c r="D47" s="45">
        <f t="shared" si="6"/>
        <v>2276.6666666666665</v>
      </c>
      <c r="E47" s="44">
        <f t="shared" si="6"/>
        <v>2845.8333333333335</v>
      </c>
      <c r="F47" s="44">
        <f t="shared" si="6"/>
        <v>2959.6666666666665</v>
      </c>
      <c r="G47" s="44">
        <f t="shared" si="6"/>
        <v>3027.9666666666667</v>
      </c>
      <c r="H47" s="44">
        <f t="shared" si="6"/>
        <v>3073.5</v>
      </c>
      <c r="I47" s="44">
        <f t="shared" si="6"/>
        <v>3141.7999999999997</v>
      </c>
      <c r="J47" s="44">
        <f t="shared" si="6"/>
        <v>3415</v>
      </c>
      <c r="K47" s="44">
        <f t="shared" si="6"/>
        <v>3984.1666666666665</v>
      </c>
      <c r="L47" s="44">
        <f t="shared" si="6"/>
        <v>4098</v>
      </c>
      <c r="M47" s="44">
        <f t="shared" si="6"/>
        <v>4211.833333333333</v>
      </c>
    </row>
    <row r="48" spans="1:16" x14ac:dyDescent="0.3">
      <c r="A48" s="43">
        <f t="shared" si="7"/>
        <v>4</v>
      </c>
      <c r="B48" s="44">
        <f t="shared" si="6"/>
        <v>1375</v>
      </c>
      <c r="C48" s="44">
        <f t="shared" si="6"/>
        <v>2062.5</v>
      </c>
      <c r="D48" s="45">
        <f t="shared" si="6"/>
        <v>2750</v>
      </c>
      <c r="E48" s="44">
        <f t="shared" si="6"/>
        <v>3437.5</v>
      </c>
      <c r="F48" s="44">
        <f t="shared" si="6"/>
        <v>3575</v>
      </c>
      <c r="G48" s="44">
        <f t="shared" si="6"/>
        <v>3657.5</v>
      </c>
      <c r="H48" s="44">
        <f t="shared" si="6"/>
        <v>3712.5</v>
      </c>
      <c r="I48" s="44">
        <f t="shared" si="6"/>
        <v>3795</v>
      </c>
      <c r="J48" s="44">
        <f t="shared" si="6"/>
        <v>4125</v>
      </c>
      <c r="K48" s="44">
        <f t="shared" si="6"/>
        <v>4812.5</v>
      </c>
      <c r="L48" s="44">
        <f t="shared" si="6"/>
        <v>4950</v>
      </c>
      <c r="M48" s="44">
        <f t="shared" si="6"/>
        <v>5087.5</v>
      </c>
    </row>
    <row r="49" spans="1:14" x14ac:dyDescent="0.3">
      <c r="A49" s="43">
        <f t="shared" si="7"/>
        <v>5</v>
      </c>
      <c r="B49" s="44">
        <f t="shared" si="6"/>
        <v>1611.6666666666667</v>
      </c>
      <c r="C49" s="44">
        <f t="shared" si="6"/>
        <v>2417.5</v>
      </c>
      <c r="D49" s="45">
        <f t="shared" si="6"/>
        <v>3223.3333333333335</v>
      </c>
      <c r="E49" s="44">
        <f t="shared" si="6"/>
        <v>4029.1666666666665</v>
      </c>
      <c r="F49" s="44">
        <f t="shared" si="6"/>
        <v>4190.333333333333</v>
      </c>
      <c r="G49" s="44">
        <f t="shared" si="6"/>
        <v>4287.0333333333338</v>
      </c>
      <c r="H49" s="44">
        <f t="shared" si="6"/>
        <v>4351.5</v>
      </c>
      <c r="I49" s="44">
        <f t="shared" si="6"/>
        <v>4448.2</v>
      </c>
      <c r="J49" s="44">
        <f t="shared" si="6"/>
        <v>4835</v>
      </c>
      <c r="K49" s="44">
        <f t="shared" si="6"/>
        <v>5640.833333333333</v>
      </c>
      <c r="L49" s="44">
        <f t="shared" si="6"/>
        <v>5802</v>
      </c>
      <c r="M49" s="44">
        <f t="shared" si="6"/>
        <v>5963.166666666667</v>
      </c>
    </row>
    <row r="50" spans="1:14" x14ac:dyDescent="0.3">
      <c r="A50" s="43">
        <f t="shared" si="7"/>
        <v>6</v>
      </c>
      <c r="B50" s="44">
        <f t="shared" si="6"/>
        <v>1848.3333333333333</v>
      </c>
      <c r="C50" s="44">
        <f t="shared" si="6"/>
        <v>2772.5</v>
      </c>
      <c r="D50" s="45">
        <f t="shared" si="6"/>
        <v>3696.6666666666665</v>
      </c>
      <c r="E50" s="44">
        <f t="shared" si="6"/>
        <v>4620.833333333333</v>
      </c>
      <c r="F50" s="44">
        <f t="shared" si="6"/>
        <v>4805.666666666667</v>
      </c>
      <c r="G50" s="44">
        <f t="shared" si="6"/>
        <v>4916.5666666666666</v>
      </c>
      <c r="H50" s="44">
        <f t="shared" si="6"/>
        <v>4990.5000000000009</v>
      </c>
      <c r="I50" s="44">
        <f t="shared" si="6"/>
        <v>5101.3999999999996</v>
      </c>
      <c r="J50" s="44">
        <f t="shared" si="6"/>
        <v>5545</v>
      </c>
      <c r="K50" s="44">
        <f t="shared" si="6"/>
        <v>6469.166666666667</v>
      </c>
      <c r="L50" s="44">
        <f t="shared" si="6"/>
        <v>6654</v>
      </c>
      <c r="M50" s="44">
        <f t="shared" si="6"/>
        <v>6838.833333333333</v>
      </c>
    </row>
    <row r="51" spans="1:14" x14ac:dyDescent="0.3">
      <c r="A51" s="43">
        <f t="shared" si="7"/>
        <v>7</v>
      </c>
      <c r="B51" s="44">
        <f t="shared" si="6"/>
        <v>2085</v>
      </c>
      <c r="C51" s="44">
        <f t="shared" si="6"/>
        <v>3127.5</v>
      </c>
      <c r="D51" s="45">
        <f t="shared" si="6"/>
        <v>4170</v>
      </c>
      <c r="E51" s="44">
        <f t="shared" si="6"/>
        <v>5212.5</v>
      </c>
      <c r="F51" s="44">
        <f t="shared" si="6"/>
        <v>5421</v>
      </c>
      <c r="G51" s="44">
        <f t="shared" si="6"/>
        <v>5546.0999999999995</v>
      </c>
      <c r="H51" s="44">
        <f t="shared" si="6"/>
        <v>5629.5</v>
      </c>
      <c r="I51" s="44">
        <f t="shared" si="6"/>
        <v>5754.5999999999995</v>
      </c>
      <c r="J51" s="44">
        <f t="shared" si="6"/>
        <v>6255</v>
      </c>
      <c r="K51" s="44">
        <f t="shared" si="6"/>
        <v>7297.5</v>
      </c>
      <c r="L51" s="44">
        <f t="shared" si="6"/>
        <v>7506</v>
      </c>
      <c r="M51" s="44">
        <f t="shared" si="6"/>
        <v>7714.5</v>
      </c>
    </row>
    <row r="52" spans="1:14" x14ac:dyDescent="0.3">
      <c r="A52" s="43">
        <f t="shared" si="7"/>
        <v>8</v>
      </c>
      <c r="B52" s="44">
        <f t="shared" si="6"/>
        <v>2321.6666666666665</v>
      </c>
      <c r="C52" s="44">
        <f t="shared" si="6"/>
        <v>3482.5</v>
      </c>
      <c r="D52" s="45">
        <f t="shared" si="6"/>
        <v>4643.333333333333</v>
      </c>
      <c r="E52" s="44">
        <f t="shared" si="6"/>
        <v>5804.166666666667</v>
      </c>
      <c r="F52" s="44">
        <f t="shared" si="6"/>
        <v>6036.333333333333</v>
      </c>
      <c r="G52" s="44">
        <f t="shared" si="6"/>
        <v>6175.6333333333341</v>
      </c>
      <c r="H52" s="44">
        <f t="shared" si="6"/>
        <v>6268.5</v>
      </c>
      <c r="I52" s="44">
        <f t="shared" si="6"/>
        <v>6407.7999999999993</v>
      </c>
      <c r="J52" s="44">
        <f t="shared" si="6"/>
        <v>6965</v>
      </c>
      <c r="K52" s="44">
        <f t="shared" si="6"/>
        <v>8125.833333333333</v>
      </c>
      <c r="L52" s="44">
        <f t="shared" si="6"/>
        <v>8358</v>
      </c>
      <c r="M52" s="44">
        <f t="shared" si="6"/>
        <v>8590.1666666666661</v>
      </c>
    </row>
    <row r="53" spans="1:14" x14ac:dyDescent="0.3">
      <c r="A53" s="43">
        <v>9</v>
      </c>
      <c r="B53" s="44">
        <f t="shared" si="6"/>
        <v>2558.3333333333335</v>
      </c>
      <c r="C53" s="44">
        <f t="shared" si="6"/>
        <v>3837.5</v>
      </c>
      <c r="D53" s="45">
        <f t="shared" si="6"/>
        <v>5116.666666666667</v>
      </c>
      <c r="E53" s="44">
        <f t="shared" si="6"/>
        <v>6395.833333333333</v>
      </c>
      <c r="F53" s="44">
        <f t="shared" si="6"/>
        <v>6651.666666666667</v>
      </c>
      <c r="G53" s="44">
        <f t="shared" si="6"/>
        <v>6805.166666666667</v>
      </c>
      <c r="H53" s="44">
        <f t="shared" si="6"/>
        <v>6907.5</v>
      </c>
      <c r="I53" s="44">
        <f t="shared" si="6"/>
        <v>7061</v>
      </c>
      <c r="J53" s="44">
        <f t="shared" si="6"/>
        <v>7675</v>
      </c>
      <c r="K53" s="44">
        <f t="shared" si="6"/>
        <v>8954.1666666666661</v>
      </c>
      <c r="L53" s="44">
        <f t="shared" si="6"/>
        <v>9210</v>
      </c>
      <c r="M53" s="44">
        <f t="shared" si="6"/>
        <v>9465.8333333333339</v>
      </c>
    </row>
    <row r="54" spans="1:14" x14ac:dyDescent="0.3">
      <c r="A54" s="43">
        <v>10</v>
      </c>
      <c r="B54" s="44">
        <f t="shared" si="6"/>
        <v>2795</v>
      </c>
      <c r="C54" s="44">
        <f t="shared" si="6"/>
        <v>4192.5</v>
      </c>
      <c r="D54" s="45">
        <f t="shared" si="6"/>
        <v>5590</v>
      </c>
      <c r="E54" s="44">
        <f t="shared" si="6"/>
        <v>6987.5</v>
      </c>
      <c r="F54" s="44">
        <f t="shared" si="6"/>
        <v>7267</v>
      </c>
      <c r="G54" s="44">
        <f t="shared" si="6"/>
        <v>7434.7000000000007</v>
      </c>
      <c r="H54" s="44">
        <f t="shared" si="6"/>
        <v>7546.5</v>
      </c>
      <c r="I54" s="44">
        <f t="shared" si="6"/>
        <v>7714.2</v>
      </c>
      <c r="J54" s="44">
        <f t="shared" si="6"/>
        <v>8385</v>
      </c>
      <c r="K54" s="44">
        <f t="shared" si="6"/>
        <v>9782.5</v>
      </c>
      <c r="L54" s="44">
        <f t="shared" si="6"/>
        <v>10062</v>
      </c>
      <c r="M54" s="44">
        <f t="shared" si="6"/>
        <v>10341.5</v>
      </c>
    </row>
    <row r="55" spans="1:14" x14ac:dyDescent="0.3">
      <c r="A55" s="43">
        <v>11</v>
      </c>
      <c r="B55" s="44">
        <f t="shared" si="6"/>
        <v>3031.6666666666665</v>
      </c>
      <c r="C55" s="44">
        <f t="shared" si="6"/>
        <v>4547.5</v>
      </c>
      <c r="D55" s="45">
        <f t="shared" si="6"/>
        <v>6063.333333333333</v>
      </c>
      <c r="E55" s="44">
        <f t="shared" si="6"/>
        <v>7579.166666666667</v>
      </c>
      <c r="F55" s="44">
        <f t="shared" si="6"/>
        <v>7882.333333333333</v>
      </c>
      <c r="G55" s="44">
        <f t="shared" si="6"/>
        <v>8064.2333333333336</v>
      </c>
      <c r="H55" s="44">
        <f t="shared" si="6"/>
        <v>8185.5</v>
      </c>
      <c r="I55" s="44">
        <f t="shared" si="6"/>
        <v>8367.4</v>
      </c>
      <c r="J55" s="44">
        <f t="shared" si="6"/>
        <v>9095</v>
      </c>
      <c r="K55" s="44">
        <f t="shared" si="6"/>
        <v>10610.833333333334</v>
      </c>
      <c r="L55" s="44">
        <f t="shared" si="6"/>
        <v>10914</v>
      </c>
      <c r="M55" s="44">
        <f t="shared" si="6"/>
        <v>11217.166666666666</v>
      </c>
    </row>
    <row r="56" spans="1:14" x14ac:dyDescent="0.3">
      <c r="A56" s="43">
        <v>12</v>
      </c>
      <c r="B56" s="44">
        <f t="shared" si="6"/>
        <v>3268.3333333333335</v>
      </c>
      <c r="C56" s="44">
        <f t="shared" si="6"/>
        <v>4902.5</v>
      </c>
      <c r="D56" s="45">
        <f t="shared" si="6"/>
        <v>6536.666666666667</v>
      </c>
      <c r="E56" s="44">
        <f t="shared" si="6"/>
        <v>8170.833333333333</v>
      </c>
      <c r="F56" s="44">
        <f t="shared" si="6"/>
        <v>8497.6666666666661</v>
      </c>
      <c r="G56" s="44">
        <f t="shared" si="6"/>
        <v>8693.7666666666682</v>
      </c>
      <c r="H56" s="44">
        <f t="shared" si="6"/>
        <v>8824.5</v>
      </c>
      <c r="I56" s="44">
        <f t="shared" si="6"/>
        <v>9020.6</v>
      </c>
      <c r="J56" s="44">
        <f t="shared" si="6"/>
        <v>9805</v>
      </c>
      <c r="K56" s="44">
        <f t="shared" si="6"/>
        <v>11439.166666666666</v>
      </c>
      <c r="L56" s="44">
        <f t="shared" si="6"/>
        <v>11766</v>
      </c>
      <c r="M56" s="44">
        <f t="shared" si="6"/>
        <v>12092.833333333334</v>
      </c>
    </row>
    <row r="57" spans="1:14" x14ac:dyDescent="0.3">
      <c r="A57" s="43">
        <v>13</v>
      </c>
      <c r="B57" s="44">
        <f t="shared" si="6"/>
        <v>3505</v>
      </c>
      <c r="C57" s="44">
        <f t="shared" si="6"/>
        <v>5257.5</v>
      </c>
      <c r="D57" s="45">
        <f t="shared" si="6"/>
        <v>7010</v>
      </c>
      <c r="E57" s="44">
        <f t="shared" si="6"/>
        <v>8762.5</v>
      </c>
      <c r="F57" s="44">
        <f t="shared" si="6"/>
        <v>9113</v>
      </c>
      <c r="G57" s="44">
        <f t="shared" si="6"/>
        <v>9323.3000000000011</v>
      </c>
      <c r="H57" s="44">
        <f t="shared" si="6"/>
        <v>9463.5000000000018</v>
      </c>
      <c r="I57" s="44">
        <f t="shared" si="6"/>
        <v>9673.7999999999993</v>
      </c>
      <c r="J57" s="44">
        <f t="shared" si="6"/>
        <v>10515</v>
      </c>
      <c r="K57" s="44">
        <f t="shared" si="6"/>
        <v>12267.5</v>
      </c>
      <c r="L57" s="44">
        <f t="shared" si="6"/>
        <v>12618</v>
      </c>
      <c r="M57" s="44">
        <f t="shared" si="6"/>
        <v>12968.5</v>
      </c>
    </row>
    <row r="58" spans="1:14" x14ac:dyDescent="0.3">
      <c r="A58" s="43">
        <v>14</v>
      </c>
      <c r="B58" s="47">
        <f t="shared" si="6"/>
        <v>3741.6666666666665</v>
      </c>
      <c r="C58" s="47">
        <f t="shared" si="6"/>
        <v>5612.5</v>
      </c>
      <c r="D58" s="57">
        <f t="shared" si="6"/>
        <v>7483.333333333333</v>
      </c>
      <c r="E58" s="47">
        <f t="shared" si="6"/>
        <v>9354.1666666666661</v>
      </c>
      <c r="F58" s="47">
        <f t="shared" si="6"/>
        <v>9728.3333333333339</v>
      </c>
      <c r="G58" s="47">
        <f t="shared" si="6"/>
        <v>9952.8333333333339</v>
      </c>
      <c r="H58" s="47">
        <f t="shared" si="6"/>
        <v>10102.500000000002</v>
      </c>
      <c r="I58" s="47">
        <f t="shared" si="6"/>
        <v>10326.999999999998</v>
      </c>
      <c r="J58" s="47">
        <f t="shared" si="6"/>
        <v>11225</v>
      </c>
      <c r="K58" s="47">
        <f t="shared" si="6"/>
        <v>13095.833333333334</v>
      </c>
      <c r="L58" s="47">
        <f t="shared" si="6"/>
        <v>13470</v>
      </c>
      <c r="M58" s="47">
        <f t="shared" si="6"/>
        <v>13844.166666666666</v>
      </c>
    </row>
    <row r="62" spans="1:14" ht="22.2" x14ac:dyDescent="0.3">
      <c r="A62" s="41" t="s">
        <v>196</v>
      </c>
      <c r="B62" s="42">
        <f t="shared" ref="B62:E62" si="8">B22</f>
        <v>2</v>
      </c>
      <c r="C62" s="42">
        <f t="shared" si="8"/>
        <v>2.25</v>
      </c>
      <c r="D62" s="42">
        <f t="shared" si="8"/>
        <v>2.5</v>
      </c>
      <c r="E62" s="42">
        <f t="shared" si="8"/>
        <v>2.75</v>
      </c>
      <c r="F62" s="42">
        <f>G22</f>
        <v>3</v>
      </c>
      <c r="G62" s="42">
        <f>H22</f>
        <v>3.25</v>
      </c>
      <c r="H62" s="42">
        <f>I22</f>
        <v>3.5</v>
      </c>
      <c r="I62" s="42">
        <f>J22</f>
        <v>3.75</v>
      </c>
      <c r="J62" s="42">
        <f>K22</f>
        <v>4</v>
      </c>
      <c r="K62" s="42">
        <v>5</v>
      </c>
      <c r="L62" s="42">
        <v>6</v>
      </c>
      <c r="M62" s="42">
        <v>7</v>
      </c>
    </row>
    <row r="63" spans="1:14" x14ac:dyDescent="0.3">
      <c r="A63" s="43">
        <v>1</v>
      </c>
      <c r="B63" s="44">
        <f t="shared" ref="B63:E76" si="9">B23/12</f>
        <v>2660</v>
      </c>
      <c r="C63" s="44">
        <f t="shared" si="9"/>
        <v>2992.5</v>
      </c>
      <c r="D63" s="44">
        <f t="shared" si="9"/>
        <v>3325</v>
      </c>
      <c r="E63" s="44">
        <f t="shared" si="9"/>
        <v>3657.5</v>
      </c>
      <c r="F63" s="44">
        <f>G23/12</f>
        <v>3990</v>
      </c>
      <c r="G63" s="44">
        <f>H23/12</f>
        <v>4322.5</v>
      </c>
      <c r="H63" s="44">
        <f>I23/12</f>
        <v>4655</v>
      </c>
      <c r="I63" s="44">
        <f>J23/12</f>
        <v>4987.5</v>
      </c>
      <c r="J63" s="44">
        <f>K23/12</f>
        <v>5320</v>
      </c>
      <c r="K63" s="44">
        <f>L23/12</f>
        <v>6650</v>
      </c>
      <c r="L63" s="44">
        <f>M23/12</f>
        <v>7980</v>
      </c>
      <c r="M63" s="44">
        <f>N23/12</f>
        <v>9310</v>
      </c>
    </row>
    <row r="64" spans="1:14" x14ac:dyDescent="0.3">
      <c r="A64" s="43">
        <f t="shared" ref="A64:A70" si="10">A63+1</f>
        <v>2</v>
      </c>
      <c r="B64" s="44">
        <f t="shared" si="9"/>
        <v>3606.6666666666665</v>
      </c>
      <c r="C64" s="44">
        <f t="shared" si="9"/>
        <v>4057.5</v>
      </c>
      <c r="D64" s="44">
        <f t="shared" si="9"/>
        <v>4508.333333333333</v>
      </c>
      <c r="E64" s="44">
        <f t="shared" si="9"/>
        <v>4959.166666666667</v>
      </c>
      <c r="F64" s="44">
        <f>G24/12</f>
        <v>5410</v>
      </c>
      <c r="G64" s="44">
        <f>H24/12</f>
        <v>5860.833333333333</v>
      </c>
      <c r="H64" s="44">
        <f>I24/12</f>
        <v>6311.666666666667</v>
      </c>
      <c r="I64" s="44">
        <f>J24/12</f>
        <v>6762.5</v>
      </c>
      <c r="J64" s="44">
        <f>K24/12</f>
        <v>7213.333333333333</v>
      </c>
      <c r="K64" s="44">
        <f>L24/12</f>
        <v>9016.6666666666661</v>
      </c>
      <c r="L64" s="44">
        <f>M24/12</f>
        <v>10820</v>
      </c>
      <c r="M64" s="44">
        <f>N24/12</f>
        <v>12623.333333333334</v>
      </c>
      <c r="N64" s="58"/>
    </row>
    <row r="65" spans="1:15" x14ac:dyDescent="0.3">
      <c r="A65" s="43">
        <f t="shared" si="10"/>
        <v>3</v>
      </c>
      <c r="B65" s="44">
        <f t="shared" si="9"/>
        <v>4553.333333333333</v>
      </c>
      <c r="C65" s="44">
        <f t="shared" si="9"/>
        <v>5122.5</v>
      </c>
      <c r="D65" s="44">
        <f t="shared" si="9"/>
        <v>5691.666666666667</v>
      </c>
      <c r="E65" s="44">
        <f t="shared" si="9"/>
        <v>6260.833333333333</v>
      </c>
      <c r="F65" s="44">
        <f>G25/12</f>
        <v>6830</v>
      </c>
      <c r="G65" s="44">
        <f>H25/12</f>
        <v>7399.166666666667</v>
      </c>
      <c r="H65" s="44">
        <f>I25/12</f>
        <v>7968.333333333333</v>
      </c>
      <c r="I65" s="44">
        <f>J25/12</f>
        <v>8537.5</v>
      </c>
      <c r="J65" s="44">
        <f>K25/12</f>
        <v>9106.6666666666661</v>
      </c>
      <c r="K65" s="44">
        <f>L25/12</f>
        <v>11383.333333333334</v>
      </c>
      <c r="L65" s="44">
        <f>M25/12</f>
        <v>13660</v>
      </c>
      <c r="M65" s="44">
        <f>N25/12</f>
        <v>15936.666666666666</v>
      </c>
      <c r="N65" s="58"/>
    </row>
    <row r="66" spans="1:15" x14ac:dyDescent="0.3">
      <c r="A66" s="43">
        <f t="shared" si="10"/>
        <v>4</v>
      </c>
      <c r="B66" s="44">
        <f t="shared" si="9"/>
        <v>5500</v>
      </c>
      <c r="C66" s="44">
        <f t="shared" si="9"/>
        <v>6187.5</v>
      </c>
      <c r="D66" s="44">
        <f t="shared" si="9"/>
        <v>6875</v>
      </c>
      <c r="E66" s="44">
        <f t="shared" si="9"/>
        <v>7562.5</v>
      </c>
      <c r="F66" s="44">
        <f>G26/12</f>
        <v>8250</v>
      </c>
      <c r="G66" s="44">
        <f>H26/12</f>
        <v>8937.5</v>
      </c>
      <c r="H66" s="44">
        <f>I26/12</f>
        <v>9625</v>
      </c>
      <c r="I66" s="44">
        <f>J26/12</f>
        <v>10312.5</v>
      </c>
      <c r="J66" s="44">
        <f>K26/12</f>
        <v>11000</v>
      </c>
      <c r="K66" s="44">
        <f>L26/12</f>
        <v>13750</v>
      </c>
      <c r="L66" s="44">
        <f>M26/12</f>
        <v>16500</v>
      </c>
      <c r="M66" s="44">
        <f>N26/12</f>
        <v>19250</v>
      </c>
      <c r="N66" s="58"/>
    </row>
    <row r="67" spans="1:15" x14ac:dyDescent="0.3">
      <c r="A67" s="43">
        <f t="shared" si="10"/>
        <v>5</v>
      </c>
      <c r="B67" s="44">
        <f t="shared" si="9"/>
        <v>6446.666666666667</v>
      </c>
      <c r="C67" s="44">
        <f t="shared" si="9"/>
        <v>7252.5</v>
      </c>
      <c r="D67" s="44">
        <f t="shared" si="9"/>
        <v>8058.333333333333</v>
      </c>
      <c r="E67" s="44">
        <f t="shared" si="9"/>
        <v>8864.1666666666661</v>
      </c>
      <c r="F67" s="44">
        <f>G27/12</f>
        <v>9670</v>
      </c>
      <c r="G67" s="44">
        <f>H27/12</f>
        <v>10475.833333333334</v>
      </c>
      <c r="H67" s="44">
        <f>I27/12</f>
        <v>11281.666666666666</v>
      </c>
      <c r="I67" s="44">
        <f>J27/12</f>
        <v>12087.5</v>
      </c>
      <c r="J67" s="44">
        <f>K27/12</f>
        <v>12893.333333333334</v>
      </c>
      <c r="K67" s="44">
        <f>L27/12</f>
        <v>16116.666666666666</v>
      </c>
      <c r="L67" s="44">
        <f>M27/12</f>
        <v>19340</v>
      </c>
      <c r="M67" s="44">
        <f>N27/12</f>
        <v>22563.333333333332</v>
      </c>
      <c r="N67" s="58"/>
    </row>
    <row r="68" spans="1:15" x14ac:dyDescent="0.3">
      <c r="A68" s="43">
        <f t="shared" si="10"/>
        <v>6</v>
      </c>
      <c r="B68" s="44">
        <f t="shared" si="9"/>
        <v>7393.333333333333</v>
      </c>
      <c r="C68" s="44">
        <f t="shared" si="9"/>
        <v>8317.5</v>
      </c>
      <c r="D68" s="44">
        <f t="shared" si="9"/>
        <v>9241.6666666666661</v>
      </c>
      <c r="E68" s="44">
        <f t="shared" si="9"/>
        <v>10165.833333333334</v>
      </c>
      <c r="F68" s="44">
        <f>G28/12</f>
        <v>11090</v>
      </c>
      <c r="G68" s="44">
        <f>H28/12</f>
        <v>12014.166666666666</v>
      </c>
      <c r="H68" s="44">
        <f>I28/12</f>
        <v>12938.333333333334</v>
      </c>
      <c r="I68" s="44">
        <f>J28/12</f>
        <v>13862.5</v>
      </c>
      <c r="J68" s="44">
        <f>K28/12</f>
        <v>14786.666666666666</v>
      </c>
      <c r="K68" s="44">
        <f>L28/12</f>
        <v>18483.333333333332</v>
      </c>
      <c r="L68" s="44">
        <f>M28/12</f>
        <v>22180</v>
      </c>
      <c r="M68" s="44">
        <f>N28/12</f>
        <v>25876.666666666668</v>
      </c>
      <c r="N68" s="58"/>
    </row>
    <row r="69" spans="1:15" x14ac:dyDescent="0.3">
      <c r="A69" s="43">
        <f t="shared" si="10"/>
        <v>7</v>
      </c>
      <c r="B69" s="44">
        <f t="shared" si="9"/>
        <v>8340</v>
      </c>
      <c r="C69" s="44">
        <f t="shared" si="9"/>
        <v>9382.5</v>
      </c>
      <c r="D69" s="44">
        <f t="shared" si="9"/>
        <v>10425</v>
      </c>
      <c r="E69" s="44">
        <f t="shared" si="9"/>
        <v>11467.5</v>
      </c>
      <c r="F69" s="44">
        <f>G29/12</f>
        <v>12510</v>
      </c>
      <c r="G69" s="44">
        <f>H29/12</f>
        <v>13552.5</v>
      </c>
      <c r="H69" s="44">
        <f>I29/12</f>
        <v>14595</v>
      </c>
      <c r="I69" s="44">
        <f>J29/12</f>
        <v>15637.5</v>
      </c>
      <c r="J69" s="44">
        <f>K29/12</f>
        <v>16680</v>
      </c>
      <c r="K69" s="44">
        <f>L29/12</f>
        <v>20850</v>
      </c>
      <c r="L69" s="44">
        <f>M29/12</f>
        <v>25020</v>
      </c>
      <c r="M69" s="44">
        <f>N29/12</f>
        <v>29190</v>
      </c>
      <c r="N69" s="58"/>
    </row>
    <row r="70" spans="1:15" x14ac:dyDescent="0.3">
      <c r="A70" s="43">
        <f t="shared" si="10"/>
        <v>8</v>
      </c>
      <c r="B70" s="44">
        <f t="shared" si="9"/>
        <v>9286.6666666666661</v>
      </c>
      <c r="C70" s="44">
        <f t="shared" si="9"/>
        <v>10447.5</v>
      </c>
      <c r="D70" s="44">
        <f t="shared" si="9"/>
        <v>11608.333333333334</v>
      </c>
      <c r="E70" s="44">
        <f t="shared" si="9"/>
        <v>12769.166666666666</v>
      </c>
      <c r="F70" s="44">
        <f>G30/12</f>
        <v>13930</v>
      </c>
      <c r="G70" s="44">
        <f>H30/12</f>
        <v>15090.833333333334</v>
      </c>
      <c r="H70" s="44">
        <f>I30/12</f>
        <v>16251.666666666666</v>
      </c>
      <c r="I70" s="44">
        <f>J30/12</f>
        <v>17412.5</v>
      </c>
      <c r="J70" s="44">
        <f>K30/12</f>
        <v>18573.333333333332</v>
      </c>
      <c r="K70" s="44">
        <f>L30/12</f>
        <v>23216.666666666668</v>
      </c>
      <c r="L70" s="44">
        <f>M30/12</f>
        <v>27860</v>
      </c>
      <c r="M70" s="44">
        <f>N30/12</f>
        <v>32503.333333333332</v>
      </c>
      <c r="N70" s="58"/>
    </row>
    <row r="71" spans="1:15" x14ac:dyDescent="0.3">
      <c r="A71" s="43">
        <v>9</v>
      </c>
      <c r="B71" s="44">
        <f t="shared" si="9"/>
        <v>10233.333333333334</v>
      </c>
      <c r="C71" s="44">
        <f t="shared" si="9"/>
        <v>11512.5</v>
      </c>
      <c r="D71" s="44">
        <f t="shared" si="9"/>
        <v>12791.666666666666</v>
      </c>
      <c r="E71" s="44">
        <f t="shared" si="9"/>
        <v>14070.833333333334</v>
      </c>
      <c r="F71" s="44">
        <f>G31/12</f>
        <v>15350</v>
      </c>
      <c r="G71" s="44">
        <f>H31/12</f>
        <v>16629.166666666668</v>
      </c>
      <c r="H71" s="44">
        <f>I31/12</f>
        <v>17908.333333333332</v>
      </c>
      <c r="I71" s="44">
        <f>J31/12</f>
        <v>19187.5</v>
      </c>
      <c r="J71" s="44">
        <f>K31/12</f>
        <v>20466.666666666668</v>
      </c>
      <c r="K71" s="44">
        <f>L31/12</f>
        <v>25583.333333333332</v>
      </c>
      <c r="L71" s="44">
        <f>M31/12</f>
        <v>30700</v>
      </c>
      <c r="M71" s="44">
        <f>N31/12</f>
        <v>35816.666666666664</v>
      </c>
      <c r="N71" s="58"/>
      <c r="O71" s="58"/>
    </row>
    <row r="72" spans="1:15" x14ac:dyDescent="0.3">
      <c r="A72" s="43">
        <v>10</v>
      </c>
      <c r="B72" s="44">
        <f t="shared" si="9"/>
        <v>11180</v>
      </c>
      <c r="C72" s="44">
        <f t="shared" si="9"/>
        <v>12577.5</v>
      </c>
      <c r="D72" s="44">
        <f t="shared" si="9"/>
        <v>13975</v>
      </c>
      <c r="E72" s="44">
        <f t="shared" si="9"/>
        <v>15372.5</v>
      </c>
      <c r="F72" s="44">
        <f>G32/12</f>
        <v>16770</v>
      </c>
      <c r="G72" s="44">
        <f>H32/12</f>
        <v>18167.5</v>
      </c>
      <c r="H72" s="44">
        <f>I32/12</f>
        <v>19565</v>
      </c>
      <c r="I72" s="44">
        <f>J32/12</f>
        <v>20962.5</v>
      </c>
      <c r="J72" s="44">
        <f>K32/12</f>
        <v>22360</v>
      </c>
      <c r="K72" s="44">
        <f>L32/12</f>
        <v>27950</v>
      </c>
      <c r="L72" s="44">
        <f>M32/12</f>
        <v>33540</v>
      </c>
      <c r="M72" s="44">
        <f>N32/12</f>
        <v>39130</v>
      </c>
      <c r="O72" s="58"/>
    </row>
    <row r="73" spans="1:15" x14ac:dyDescent="0.3">
      <c r="A73" s="43">
        <v>11</v>
      </c>
      <c r="B73" s="44">
        <f t="shared" si="9"/>
        <v>12126.666666666666</v>
      </c>
      <c r="C73" s="44">
        <f t="shared" si="9"/>
        <v>13642.5</v>
      </c>
      <c r="D73" s="44">
        <f t="shared" si="9"/>
        <v>15158.333333333334</v>
      </c>
      <c r="E73" s="44">
        <f t="shared" si="9"/>
        <v>16674.166666666668</v>
      </c>
      <c r="F73" s="44">
        <f>G33/12</f>
        <v>18190</v>
      </c>
      <c r="G73" s="44">
        <f>H33/12</f>
        <v>19705.833333333332</v>
      </c>
      <c r="H73" s="44">
        <f>I33/12</f>
        <v>21221.666666666668</v>
      </c>
      <c r="I73" s="44">
        <f>J33/12</f>
        <v>22737.5</v>
      </c>
      <c r="J73" s="44">
        <f>K33/12</f>
        <v>24253.333333333332</v>
      </c>
      <c r="K73" s="44">
        <f>L33/12</f>
        <v>30316.666666666668</v>
      </c>
      <c r="L73" s="44">
        <f>M33/12</f>
        <v>36380</v>
      </c>
      <c r="M73" s="44">
        <f>N33/12</f>
        <v>42443.333333333336</v>
      </c>
      <c r="O73" s="58"/>
    </row>
    <row r="74" spans="1:15" x14ac:dyDescent="0.3">
      <c r="A74" s="43">
        <v>12</v>
      </c>
      <c r="B74" s="44">
        <f t="shared" si="9"/>
        <v>13073.333333333334</v>
      </c>
      <c r="C74" s="44">
        <f t="shared" si="9"/>
        <v>14707.5</v>
      </c>
      <c r="D74" s="44">
        <f t="shared" si="9"/>
        <v>16341.666666666666</v>
      </c>
      <c r="E74" s="44">
        <f t="shared" si="9"/>
        <v>17975.833333333332</v>
      </c>
      <c r="F74" s="44">
        <f>G34/12</f>
        <v>19610</v>
      </c>
      <c r="G74" s="44">
        <f>H34/12</f>
        <v>21244.166666666668</v>
      </c>
      <c r="H74" s="44">
        <f>I34/12</f>
        <v>22878.333333333332</v>
      </c>
      <c r="I74" s="44">
        <f>J34/12</f>
        <v>24512.5</v>
      </c>
      <c r="J74" s="44">
        <f>K34/12</f>
        <v>26146.666666666668</v>
      </c>
      <c r="K74" s="44">
        <f>L34/12</f>
        <v>32683.333333333332</v>
      </c>
      <c r="L74" s="44">
        <f>M34/12</f>
        <v>39220</v>
      </c>
      <c r="M74" s="44">
        <f>N34/12</f>
        <v>45756.666666666664</v>
      </c>
      <c r="O74" s="58"/>
    </row>
    <row r="75" spans="1:15" x14ac:dyDescent="0.3">
      <c r="A75" s="43">
        <v>13</v>
      </c>
      <c r="B75" s="44">
        <f t="shared" si="9"/>
        <v>14020</v>
      </c>
      <c r="C75" s="44">
        <f t="shared" si="9"/>
        <v>15772.5</v>
      </c>
      <c r="D75" s="44">
        <f t="shared" si="9"/>
        <v>17525</v>
      </c>
      <c r="E75" s="44">
        <f t="shared" si="9"/>
        <v>19277.5</v>
      </c>
      <c r="F75" s="44">
        <f>G35/12</f>
        <v>21030</v>
      </c>
      <c r="G75" s="44">
        <f>H35/12</f>
        <v>22782.5</v>
      </c>
      <c r="H75" s="44">
        <f>I35/12</f>
        <v>24535</v>
      </c>
      <c r="I75" s="44">
        <f>J35/12</f>
        <v>26287.5</v>
      </c>
      <c r="J75" s="44">
        <f>K35/12</f>
        <v>28040</v>
      </c>
      <c r="K75" s="44">
        <f>L35/12</f>
        <v>35050</v>
      </c>
      <c r="L75" s="44">
        <f>M35/12</f>
        <v>42060</v>
      </c>
      <c r="M75" s="44">
        <f>N35/12</f>
        <v>49070</v>
      </c>
      <c r="O75" s="58"/>
    </row>
    <row r="76" spans="1:15" x14ac:dyDescent="0.3">
      <c r="A76" s="43">
        <v>14</v>
      </c>
      <c r="B76" s="47">
        <f t="shared" si="9"/>
        <v>14966.666666666666</v>
      </c>
      <c r="C76" s="47">
        <f t="shared" si="9"/>
        <v>16837.5</v>
      </c>
      <c r="D76" s="47">
        <f t="shared" si="9"/>
        <v>18708.333333333332</v>
      </c>
      <c r="E76" s="47">
        <f t="shared" si="9"/>
        <v>20579.166666666668</v>
      </c>
      <c r="F76" s="47">
        <f>G36/12</f>
        <v>22450</v>
      </c>
      <c r="G76" s="47">
        <f>H36/12</f>
        <v>24320.833333333332</v>
      </c>
      <c r="H76" s="47">
        <f>I36/12</f>
        <v>26191.666666666668</v>
      </c>
      <c r="I76" s="47">
        <f>J36/12</f>
        <v>28062.5</v>
      </c>
      <c r="J76" s="47">
        <f>K36/12</f>
        <v>29933.333333333332</v>
      </c>
      <c r="K76" s="47">
        <f>L36/12</f>
        <v>37416.666666666664</v>
      </c>
      <c r="L76" s="47">
        <f>M36/12</f>
        <v>44900</v>
      </c>
      <c r="M76" s="47">
        <f>N36/12</f>
        <v>52383.333333333336</v>
      </c>
      <c r="O76" s="58"/>
    </row>
    <row r="77" spans="1:15" x14ac:dyDescent="0.3">
      <c r="K77" s="43"/>
      <c r="N77" s="58"/>
      <c r="O77" s="59"/>
    </row>
    <row r="79" spans="1:15" x14ac:dyDescent="0.3">
      <c r="A79" s="53" t="s">
        <v>197</v>
      </c>
      <c r="B79" s="54"/>
      <c r="C79" s="54"/>
      <c r="D79" s="54"/>
      <c r="E79" s="54"/>
      <c r="F79" s="54"/>
      <c r="G79" s="54"/>
      <c r="H79" s="54"/>
      <c r="I79" s="54"/>
      <c r="J79" s="54"/>
      <c r="K79" s="54"/>
      <c r="L79" s="54"/>
      <c r="M79" s="54"/>
    </row>
    <row r="80" spans="1:15" x14ac:dyDescent="0.3">
      <c r="A80" s="55" t="s">
        <v>198</v>
      </c>
      <c r="B80"/>
      <c r="C80"/>
      <c r="D80"/>
      <c r="E80"/>
      <c r="F80"/>
      <c r="G80"/>
      <c r="H80"/>
      <c r="I80" s="51"/>
      <c r="J80" s="51"/>
      <c r="K80" s="51"/>
      <c r="L80" s="51"/>
      <c r="M80" s="51"/>
    </row>
  </sheetData>
  <mergeCells count="2">
    <mergeCell ref="A39:M39"/>
    <mergeCell ref="A79:M7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Initial &amp; Exit All</vt:lpstr>
      <vt:lpstr>Declining Exit Elig</vt:lpstr>
      <vt:lpstr>Declining Initial Elig</vt:lpstr>
      <vt:lpstr>HHS 2026 FPL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Reef</dc:creator>
  <cp:lastModifiedBy>Grace Reef</cp:lastModifiedBy>
  <cp:lastPrinted>2026-09-11T20:26:07Z</cp:lastPrinted>
  <dcterms:created xsi:type="dcterms:W3CDTF">2024-11-15T22:13:28Z</dcterms:created>
  <dcterms:modified xsi:type="dcterms:W3CDTF">2026-09-14T18:13:28Z</dcterms:modified>
</cp:coreProperties>
</file>